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mc:AlternateContent xmlns:mc="http://schemas.openxmlformats.org/markup-compatibility/2006">
    <mc:Choice Requires="x15">
      <x15ac:absPath xmlns:x15ac="http://schemas.microsoft.com/office/spreadsheetml/2010/11/ac" url="https://planeacionnacional-my.sharepoint.com/personal/sisconpes_dnp_gov_co/Documents/SisCONPES 2.0/Grupo CONPES/Elaboración/3. Documentos/CONPES - Antilavado de activos/04 Documento Aprobado/"/>
    </mc:Choice>
  </mc:AlternateContent>
  <xr:revisionPtr revIDLastSave="0" documentId="8_{8E287F83-42E4-4505-96E3-32DD2CF12928}" xr6:coauthVersionLast="46" xr6:coauthVersionMax="46" xr10:uidLastSave="{00000000-0000-0000-0000-000000000000}"/>
  <bookViews>
    <workbookView xWindow="-110" yWindow="-110" windowWidth="19420" windowHeight="10420" tabRatio="728" xr2:uid="{00000000-000D-0000-FFFF-FFFF00000000}"/>
  </bookViews>
  <sheets>
    <sheet name=" Plan acción seguimiento" sheetId="14" r:id="rId1"/>
    <sheet name="Indicadores de Resultado (IR)" sheetId="19" r:id="rId2"/>
    <sheet name="Hoja de vida IR #1" sheetId="20" r:id="rId3"/>
    <sheet name="Hoja de vida IR #2" sheetId="31" r:id="rId4"/>
    <sheet name="Hoja de vida IR #3" sheetId="22" r:id="rId5"/>
    <sheet name="Hoja de vida IR #4" sheetId="21" r:id="rId6"/>
    <sheet name="Hoja de vida IR #5" sheetId="33" r:id="rId7"/>
    <sheet name="Hoja de vida IR #6" sheetId="24" r:id="rId8"/>
    <sheet name="Hoja de vida IR #7" sheetId="25" r:id="rId9"/>
    <sheet name="Hoja de vida IR #8" sheetId="28" r:id="rId10"/>
    <sheet name="Hoja de vida IR #9" sheetId="29" r:id="rId11"/>
    <sheet name="Hoja de vida IR #10" sheetId="23" r:id="rId12"/>
    <sheet name="Hoja de vida IR #11" sheetId="27" r:id="rId13"/>
    <sheet name="Hoja de vida IR #12" sheetId="30" r:id="rId14"/>
    <sheet name="Instrucciones PAS" sheetId="18" state="hidden" r:id="rId15"/>
    <sheet name="Desplegables" sheetId="1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#REF!</definedName>
    <definedName name="_9">[1]APACDO!#REF!</definedName>
    <definedName name="_arp2">#REF!</definedName>
    <definedName name="_xlnm._FilterDatabase" localSheetId="0" hidden="1">' Plan acción seguimiento'!$K$8:$L$69</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0">' Plan acción seguimiento'!$A$1:$BM$70</definedName>
    <definedName name="_xlnm.Print_Area" localSheetId="2">'Hoja de vida IR #1'!$A$1:$M$41</definedName>
    <definedName name="_xlnm.Print_Area" localSheetId="11">'Hoja de vida IR #10'!$A$1:$M$41</definedName>
    <definedName name="_xlnm.Print_Area" localSheetId="12">'Hoja de vida IR #11'!$A$1:$M$41</definedName>
    <definedName name="_xlnm.Print_Area" localSheetId="13">'Hoja de vida IR #12'!$A$1:$M$41</definedName>
    <definedName name="_xlnm.Print_Area" localSheetId="3">'Hoja de vida IR #2'!$A$1:$M$41</definedName>
    <definedName name="_xlnm.Print_Area" localSheetId="4">'Hoja de vida IR #3'!$A$1:$M$41</definedName>
    <definedName name="_xlnm.Print_Area" localSheetId="5">'Hoja de vida IR #4'!$A$1:$M$41</definedName>
    <definedName name="_xlnm.Print_Area" localSheetId="6">'Hoja de vida IR #5'!$A$1:$M$41</definedName>
    <definedName name="_xlnm.Print_Area" localSheetId="1">'Indicadores de Resultado (IR)'!$B$2:$AA$17</definedName>
    <definedName name="_xlnm.Print_Area" localSheetId="14">'Instrucciones PAS'!$A$4:$B$46</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int_Area" localSheetId="7">'Hoja de vida IR #6'!$A$1:$M$41</definedName>
    <definedName name="Print_Area" localSheetId="8">'Hoja de vida IR #7'!$A$1:$M$41</definedName>
    <definedName name="Print_Area" localSheetId="9">'Hoja de vida IR #8'!$A$1:$M$41</definedName>
    <definedName name="Print_Area" localSheetId="10">'Hoja de vida IR #9'!$A$1:$M$41</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33" l="1"/>
  <c r="J31" i="33"/>
  <c r="I31" i="33"/>
  <c r="H31" i="33"/>
  <c r="G31" i="33"/>
  <c r="F31" i="33"/>
  <c r="E31" i="33"/>
  <c r="D31" i="33"/>
  <c r="K31" i="31"/>
  <c r="J31" i="31"/>
  <c r="D31" i="31"/>
  <c r="E31" i="31"/>
  <c r="K31" i="30"/>
  <c r="J31" i="30"/>
  <c r="I31" i="30"/>
  <c r="H31" i="30"/>
  <c r="G31" i="30"/>
  <c r="F31" i="30"/>
  <c r="E31" i="30"/>
  <c r="D31" i="30"/>
  <c r="D31" i="29"/>
  <c r="E31" i="29"/>
  <c r="F31" i="29"/>
  <c r="G31" i="29"/>
  <c r="H31" i="29"/>
  <c r="I31" i="29"/>
  <c r="J31" i="29"/>
  <c r="K31" i="29"/>
  <c r="D31" i="28"/>
  <c r="E31" i="28"/>
  <c r="F31" i="28"/>
  <c r="G31" i="28"/>
  <c r="H31" i="28"/>
  <c r="I31" i="28"/>
  <c r="J31" i="28"/>
  <c r="K31" i="28"/>
  <c r="K31" i="27"/>
  <c r="J31" i="27"/>
  <c r="I31" i="27"/>
  <c r="H31" i="27"/>
  <c r="G31" i="27"/>
  <c r="F31" i="27"/>
  <c r="E31" i="27"/>
  <c r="D31" i="27"/>
  <c r="D31" i="25"/>
  <c r="E31" i="25"/>
  <c r="F31" i="25"/>
  <c r="G31" i="25"/>
  <c r="H31" i="25"/>
  <c r="I31" i="25"/>
  <c r="J31" i="25"/>
  <c r="K31" i="25"/>
  <c r="D31" i="24"/>
  <c r="J31" i="24"/>
  <c r="K31" i="24"/>
  <c r="E31" i="24"/>
  <c r="K31" i="23"/>
  <c r="J31" i="23"/>
  <c r="I31" i="23"/>
  <c r="H31" i="23"/>
  <c r="G31" i="23"/>
  <c r="F31" i="23"/>
  <c r="E31" i="23"/>
  <c r="D31" i="23"/>
  <c r="K31" i="22"/>
  <c r="J31" i="22"/>
  <c r="D31" i="22"/>
  <c r="E31" i="22"/>
  <c r="K31" i="21"/>
  <c r="J31" i="21"/>
  <c r="D31" i="21"/>
  <c r="E31" i="21"/>
  <c r="F6" i="19"/>
  <c r="G6" i="19" s="1"/>
  <c r="H6" i="19" s="1"/>
  <c r="I6" i="19" s="1"/>
  <c r="J6" i="19" s="1"/>
  <c r="K6" i="19" s="1"/>
  <c r="F21" i="20"/>
  <c r="G21" i="20" s="1"/>
  <c r="H21" i="20" s="1"/>
  <c r="I21" i="20" s="1"/>
  <c r="E21" i="20"/>
  <c r="F31" i="21" l="1"/>
  <c r="CT29" i="14"/>
  <c r="CR29" i="14"/>
  <c r="CQ29" i="14"/>
  <c r="CM29" i="14"/>
  <c r="CK29" i="14"/>
  <c r="CJ29" i="14"/>
  <c r="CF29" i="14"/>
  <c r="CD29" i="14"/>
  <c r="CC29" i="14"/>
  <c r="BY29" i="14"/>
  <c r="BW29" i="14"/>
  <c r="BV29" i="14"/>
  <c r="BR29" i="14"/>
  <c r="BP29" i="14"/>
  <c r="BO29" i="14"/>
  <c r="BK29" i="14"/>
  <c r="BI29" i="14"/>
  <c r="BH29" i="14"/>
  <c r="AW29" i="14"/>
  <c r="AS29" i="14"/>
  <c r="AO29" i="14"/>
  <c r="AK29" i="14"/>
  <c r="AG29" i="14"/>
  <c r="AF29" i="14"/>
  <c r="AS24" i="14"/>
  <c r="AO24" i="14"/>
  <c r="AK24" i="14"/>
  <c r="AG24" i="14"/>
  <c r="AF24" i="14"/>
  <c r="BE29" i="14" l="1"/>
  <c r="BE24" i="14"/>
  <c r="F31" i="31"/>
  <c r="F31" i="24"/>
  <c r="F31" i="22"/>
  <c r="G31" i="21"/>
  <c r="AS28" i="14"/>
  <c r="AO28" i="14"/>
  <c r="AK28" i="14"/>
  <c r="AG28" i="14"/>
  <c r="AF28" i="14"/>
  <c r="AK27" i="14"/>
  <c r="AG27" i="14"/>
  <c r="AF27" i="14"/>
  <c r="AO26" i="14"/>
  <c r="AK26" i="14"/>
  <c r="AG26" i="14"/>
  <c r="AF26" i="14"/>
  <c r="AG25" i="14"/>
  <c r="BE25" i="14" s="1"/>
  <c r="AF25" i="14"/>
  <c r="AS13" i="14"/>
  <c r="AO13" i="14"/>
  <c r="AK13" i="14"/>
  <c r="AG13" i="14"/>
  <c r="AF13" i="14"/>
  <c r="AW14" i="14"/>
  <c r="AS14" i="14"/>
  <c r="AO14" i="14"/>
  <c r="AK14" i="14"/>
  <c r="AG14" i="14"/>
  <c r="AF14" i="14"/>
  <c r="G31" i="31" l="1"/>
  <c r="G31" i="24"/>
  <c r="G31" i="22"/>
  <c r="H31" i="21"/>
  <c r="I31" i="21"/>
  <c r="BE28" i="14"/>
  <c r="BE27" i="14"/>
  <c r="BE26" i="14"/>
  <c r="BE13" i="14"/>
  <c r="BE14" i="14"/>
  <c r="H31" i="31" l="1"/>
  <c r="I31" i="31"/>
  <c r="H31" i="24"/>
  <c r="I31" i="24"/>
  <c r="H31" i="22"/>
  <c r="I31" i="22"/>
  <c r="BA43" i="14"/>
  <c r="AF39" i="14"/>
  <c r="BE20" i="14"/>
  <c r="AF20" i="14"/>
  <c r="BE19" i="14"/>
  <c r="AF19" i="14"/>
  <c r="AS18" i="14"/>
  <c r="AO18" i="14"/>
  <c r="AK18" i="14"/>
  <c r="AG18" i="14"/>
  <c r="AF18" i="14"/>
  <c r="BE18" i="14" l="1"/>
  <c r="Z51" i="14"/>
  <c r="BE45" i="14"/>
  <c r="AF49" i="14"/>
  <c r="AF45" i="14"/>
  <c r="AF44" i="14"/>
  <c r="AF42" i="14"/>
  <c r="AF41" i="14"/>
  <c r="AF40" i="14"/>
  <c r="AF38" i="14"/>
  <c r="AF37" i="14"/>
  <c r="AF34" i="14"/>
  <c r="AF33" i="14"/>
  <c r="AF32" i="14"/>
  <c r="AF23" i="14"/>
  <c r="AF22" i="14"/>
  <c r="AF21" i="14"/>
  <c r="AF17" i="14"/>
  <c r="AG23" i="14" l="1"/>
  <c r="BE23" i="14" s="1"/>
  <c r="BA44" i="14" l="1"/>
  <c r="AW44" i="14"/>
  <c r="AS44" i="14"/>
  <c r="AO44" i="14"/>
  <c r="AK44" i="14"/>
  <c r="AG44" i="14"/>
  <c r="BE44" i="14" l="1"/>
  <c r="T43" i="14"/>
  <c r="U43" i="14" s="1"/>
  <c r="V43" i="14" s="1"/>
  <c r="W43" i="14" s="1"/>
  <c r="X43" i="14" s="1"/>
  <c r="AW49" i="14" l="1"/>
  <c r="AS49" i="14"/>
  <c r="AO49" i="14"/>
  <c r="AG49" i="14"/>
  <c r="AW33" i="14"/>
  <c r="AS33" i="14"/>
  <c r="AO33" i="14"/>
  <c r="AK33" i="14"/>
  <c r="AG33" i="14"/>
  <c r="BE33" i="14" l="1"/>
  <c r="AG50" i="14"/>
  <c r="AK49" i="14"/>
  <c r="BE49" i="14" s="1"/>
  <c r="AK50" i="14" l="1"/>
  <c r="AS43" i="14" l="1"/>
  <c r="AO50" i="14"/>
  <c r="AG48" i="14"/>
  <c r="AG47" i="14"/>
  <c r="AG46" i="14"/>
  <c r="AK43" i="14"/>
  <c r="AG43" i="14"/>
  <c r="AW43" i="14" l="1"/>
  <c r="AO43" i="14"/>
  <c r="BA48" i="14"/>
  <c r="AW46" i="14"/>
  <c r="AW50" i="14"/>
  <c r="AS50" i="14"/>
  <c r="AK47" i="14"/>
  <c r="AK46" i="14"/>
  <c r="AK48" i="14"/>
  <c r="AO48" i="14"/>
  <c r="AS42" i="14"/>
  <c r="AO42" i="14"/>
  <c r="AK42" i="14"/>
  <c r="AG42" i="14"/>
  <c r="AS48" i="14" l="1"/>
  <c r="BE50" i="14"/>
  <c r="AF48" i="14"/>
  <c r="BE43" i="14"/>
  <c r="AW48" i="14"/>
  <c r="BE48" i="14" s="1"/>
  <c r="AS46" i="14"/>
  <c r="AF43" i="14"/>
  <c r="AF46" i="14"/>
  <c r="AO46" i="14"/>
  <c r="BE42" i="14"/>
  <c r="AF50" i="14"/>
  <c r="AO47" i="14"/>
  <c r="BE46" i="14" l="1"/>
  <c r="AF47" i="14"/>
  <c r="AS47" i="14"/>
  <c r="AW47" i="14" l="1"/>
  <c r="BE47" i="14" s="1"/>
  <c r="AG41" i="14" l="1"/>
  <c r="BE41" i="14" s="1"/>
  <c r="AK40" i="14"/>
  <c r="AG40" i="14"/>
  <c r="BE40" i="14" l="1"/>
  <c r="AK39" i="14"/>
  <c r="AO38" i="14"/>
  <c r="AK38" i="14"/>
  <c r="AK37" i="14"/>
  <c r="AG37" i="14"/>
  <c r="BE38" i="14" l="1"/>
  <c r="BE37" i="14"/>
  <c r="AO39" i="14"/>
  <c r="BE39" i="14" s="1"/>
  <c r="AG36" i="14"/>
  <c r="BA36" i="14" l="1"/>
  <c r="AK36" i="14"/>
  <c r="AO36" i="14" l="1"/>
  <c r="AF36" i="14"/>
  <c r="AW36" i="14"/>
  <c r="AS36" i="14"/>
  <c r="AG35" i="14"/>
  <c r="BE36" i="14" l="1"/>
  <c r="AK35" i="14"/>
  <c r="AO35" i="14" l="1"/>
  <c r="AS35" i="14"/>
  <c r="AW35" i="14" l="1"/>
  <c r="BA35" i="14" l="1"/>
  <c r="BE35" i="14" s="1"/>
  <c r="AF35" i="14"/>
  <c r="AO34" i="14"/>
  <c r="AK34" i="14"/>
  <c r="AG34" i="14"/>
  <c r="BE34" i="14" s="1"/>
  <c r="AK32" i="14" l="1"/>
  <c r="AG32" i="14"/>
  <c r="BE32" i="14" l="1"/>
  <c r="AG31" i="14"/>
  <c r="AG30" i="14"/>
  <c r="BA30" i="14" l="1"/>
  <c r="BA31" i="14"/>
  <c r="AK31" i="14"/>
  <c r="AK30" i="14"/>
  <c r="AF30" i="14" l="1"/>
  <c r="AS31" i="14"/>
  <c r="AO31" i="14"/>
  <c r="AW31" i="14"/>
  <c r="AW30" i="14"/>
  <c r="AO30" i="14"/>
  <c r="AS30" i="14"/>
  <c r="AF31" i="14"/>
  <c r="BE31" i="14" l="1"/>
  <c r="BE30" i="14"/>
  <c r="AG22" i="14" l="1"/>
  <c r="BE22" i="14" s="1"/>
  <c r="AG21" i="14" l="1"/>
  <c r="BE21" i="14" s="1"/>
  <c r="AW17" i="14" l="1"/>
  <c r="AK17" i="14"/>
  <c r="AK16" i="14"/>
  <c r="AK15" i="14"/>
  <c r="BE17" i="14" l="1"/>
  <c r="AW16" i="14"/>
  <c r="AO15" i="14"/>
  <c r="AO16" i="14"/>
  <c r="AS16" i="14" l="1"/>
  <c r="BE16" i="14" s="1"/>
  <c r="AF16" i="14"/>
  <c r="AS15" i="14"/>
  <c r="AW15" i="14" l="1"/>
  <c r="AF15" i="14"/>
  <c r="BA15" i="14" l="1"/>
  <c r="AE51" i="14"/>
  <c r="AK12" i="14"/>
  <c r="BA51" i="14" l="1"/>
  <c r="BA52" i="14" s="1"/>
  <c r="BE15" i="14"/>
  <c r="AW12" i="14"/>
  <c r="AF12" i="14"/>
  <c r="AO12" i="14"/>
  <c r="AS12" i="14"/>
  <c r="AK11" i="14"/>
  <c r="BE12" i="14" l="1"/>
  <c r="AF11" i="14"/>
  <c r="AS11" i="14"/>
  <c r="AO11" i="14"/>
  <c r="AW11" i="14" l="1"/>
  <c r="AW51" i="14" s="1"/>
  <c r="AD51" i="14"/>
  <c r="AG10" i="14"/>
  <c r="AW52" i="14" l="1"/>
  <c r="BE11" i="14"/>
  <c r="AK10" i="14"/>
  <c r="AO10" i="14" l="1"/>
  <c r="AF10" i="14"/>
  <c r="AS10" i="14" l="1"/>
  <c r="AS51" i="14" s="1"/>
  <c r="AC51" i="14"/>
  <c r="CR17" i="14"/>
  <c r="CR11" i="14"/>
  <c r="CR21" i="14"/>
  <c r="CR10" i="14"/>
  <c r="CK11" i="14"/>
  <c r="CK17" i="14"/>
  <c r="CK21" i="14"/>
  <c r="CK10" i="14"/>
  <c r="CD11" i="14"/>
  <c r="CD17" i="14"/>
  <c r="CD21" i="14"/>
  <c r="BW11" i="14"/>
  <c r="BW17" i="14"/>
  <c r="BW21" i="14"/>
  <c r="CT11" i="14"/>
  <c r="CT17" i="14"/>
  <c r="CT21" i="14"/>
  <c r="CT10" i="14"/>
  <c r="CM11" i="14"/>
  <c r="CM17" i="14"/>
  <c r="CM21" i="14"/>
  <c r="CM10" i="14"/>
  <c r="CF11" i="14"/>
  <c r="CF17" i="14"/>
  <c r="CF21" i="14"/>
  <c r="CF10" i="14"/>
  <c r="BY11" i="14"/>
  <c r="BY17" i="14"/>
  <c r="BY21" i="14"/>
  <c r="BY10" i="14"/>
  <c r="BR11" i="14"/>
  <c r="BR17" i="14"/>
  <c r="BR21" i="14"/>
  <c r="BR10" i="14"/>
  <c r="BK11" i="14"/>
  <c r="BK17" i="14"/>
  <c r="BK21" i="14"/>
  <c r="BK10" i="14"/>
  <c r="BH11" i="14"/>
  <c r="BH17" i="14"/>
  <c r="CQ11" i="14"/>
  <c r="CQ17" i="14"/>
  <c r="CQ21" i="14"/>
  <c r="CQ10" i="14"/>
  <c r="CJ10" i="14"/>
  <c r="CJ11" i="14"/>
  <c r="CJ17" i="14"/>
  <c r="CJ21" i="14"/>
  <c r="CD10" i="14"/>
  <c r="BW10" i="14"/>
  <c r="CS52" i="14"/>
  <c r="AO51" i="14"/>
  <c r="CL52" i="14"/>
  <c r="CC10" i="14"/>
  <c r="CC11" i="14"/>
  <c r="CC17" i="14"/>
  <c r="CE52" i="14"/>
  <c r="AK51" i="14"/>
  <c r="CC21" i="14"/>
  <c r="BX52" i="14"/>
  <c r="BV10" i="14"/>
  <c r="BV11" i="14"/>
  <c r="BV17" i="14"/>
  <c r="BV21" i="14"/>
  <c r="BQ52" i="14"/>
  <c r="AG51" i="14"/>
  <c r="AG52" i="14" s="1"/>
  <c r="BP11" i="14"/>
  <c r="BP17" i="14"/>
  <c r="BP21" i="14"/>
  <c r="BP10" i="14"/>
  <c r="BO11" i="14"/>
  <c r="BO17" i="14"/>
  <c r="BO21" i="14"/>
  <c r="BO10" i="14"/>
  <c r="BI10" i="14"/>
  <c r="BI11" i="14"/>
  <c r="BH10" i="14"/>
  <c r="BJ52" i="14"/>
  <c r="BI17" i="14"/>
  <c r="BH21" i="14"/>
  <c r="BI21" i="14"/>
  <c r="D51" i="17"/>
  <c r="D50" i="17"/>
  <c r="D49" i="17"/>
  <c r="D48" i="17"/>
  <c r="D47" i="17"/>
  <c r="D46" i="17"/>
  <c r="D45" i="17"/>
  <c r="D44" i="17"/>
  <c r="D43" i="17"/>
  <c r="D42" i="17"/>
  <c r="D41" i="17"/>
  <c r="D40" i="17"/>
  <c r="D39" i="17"/>
  <c r="D38" i="17"/>
  <c r="D37" i="17"/>
  <c r="D36" i="17"/>
  <c r="D35" i="17"/>
  <c r="D31" i="20"/>
  <c r="E31" i="20"/>
  <c r="F31" i="20"/>
  <c r="G31" i="20"/>
  <c r="H31" i="20"/>
  <c r="I31" i="20"/>
  <c r="J31" i="20"/>
  <c r="K31" i="20"/>
  <c r="AA51" i="14"/>
  <c r="AB51" i="14"/>
  <c r="AS52" i="14" l="1"/>
  <c r="AO52" i="14"/>
  <c r="BE10" i="14"/>
  <c r="BE51" i="14" s="1"/>
  <c r="AF51" i="14"/>
  <c r="CV21" i="14"/>
  <c r="CO21" i="14"/>
  <c r="BM10" i="14"/>
  <c r="BY52" i="14"/>
  <c r="CN21" i="14"/>
  <c r="BL10" i="14"/>
  <c r="CH10" i="14"/>
  <c r="BS10" i="14"/>
  <c r="BZ10" i="14"/>
  <c r="CU21" i="14"/>
  <c r="CN10" i="14"/>
  <c r="CA21" i="14"/>
  <c r="CH21" i="14"/>
  <c r="CV10" i="14"/>
  <c r="AK52" i="14"/>
  <c r="BS21" i="14"/>
  <c r="BM21" i="14"/>
  <c r="BK52" i="14"/>
  <c r="CA10" i="14"/>
  <c r="BT10" i="14"/>
  <c r="CF52" i="14"/>
  <c r="CG21" i="14"/>
  <c r="BZ21" i="14"/>
  <c r="CG10" i="14"/>
  <c r="BL21" i="14"/>
  <c r="CU10" i="14"/>
  <c r="CT52" i="14"/>
  <c r="CO10" i="14"/>
  <c r="BT21" i="14"/>
  <c r="BR52" i="14"/>
  <c r="CM52" i="14"/>
  <c r="BE52" i="14" l="1"/>
  <c r="CV52" i="14"/>
  <c r="BM52" i="14"/>
  <c r="BT52" i="14"/>
  <c r="BS52" i="14"/>
  <c r="CA52" i="14"/>
  <c r="CU52" i="14"/>
  <c r="CN52" i="14"/>
  <c r="CH52" i="14"/>
  <c r="CG52" i="14"/>
  <c r="BZ52" i="14"/>
  <c r="BL52" i="14"/>
  <c r="CO5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Ricardo José Pardo Ruiz</author>
  </authors>
  <commentList>
    <comment ref="C23" authorId="0" shapeId="0" xr:uid="{C18AE604-14A3-4AA9-9CD5-D6AD48B767B0}">
      <text>
        <r>
          <rPr>
            <b/>
            <sz val="9"/>
            <color indexed="81"/>
            <rFont val="Tahoma"/>
            <family val="2"/>
          </rPr>
          <t>Ricardo José Pardo Ruiz:</t>
        </r>
        <r>
          <rPr>
            <sz val="9"/>
            <color indexed="81"/>
            <rFont val="Tahoma"/>
            <family val="2"/>
          </rPr>
          <t xml:space="preserve">
Describa el proceso técnico para poder reportar el indicador; es decir, el proceso que se sigue para obtener los datos y realizar los cálculos necesarios.</t>
        </r>
      </text>
    </comment>
    <comment ref="C25" authorId="0" shapeId="0" xr:uid="{C01ADE5F-2FEC-473C-A7A6-DB70771927C2}">
      <text>
        <r>
          <rPr>
            <b/>
            <sz val="9"/>
            <color indexed="81"/>
            <rFont val="Tahoma"/>
            <family val="2"/>
          </rPr>
          <t>Ricardo José Pardo Ruiz:</t>
        </r>
        <r>
          <rPr>
            <sz val="9"/>
            <color indexed="81"/>
            <rFont val="Tahoma"/>
            <family val="2"/>
          </rPr>
          <t xml:space="preserve">
Escriba los días que tarda la información para estar disponible después de cumplido el periodo de medición.</t>
        </r>
      </text>
    </comment>
    <comment ref="C26" authorId="0" shapeId="0" xr:uid="{28937377-945A-4B11-A527-34715D85B77C}">
      <text>
        <r>
          <rPr>
            <b/>
            <sz val="9"/>
            <color indexed="81"/>
            <rFont val="Tahoma"/>
            <family val="2"/>
          </rPr>
          <t>Ricardo José Pardo Ruiz:</t>
        </r>
        <r>
          <rPr>
            <sz val="9"/>
            <color indexed="81"/>
            <rFont val="Tahoma"/>
            <family val="2"/>
          </rPr>
          <t xml:space="preserve">
 Indique la fecha desde la cuál es posible tener acceso a la serie de datos del indicador. Si no se tiene escribir "No aplica".</t>
        </r>
      </text>
    </comment>
  </commentList>
</comments>
</file>

<file path=xl/sharedStrings.xml><?xml version="1.0" encoding="utf-8"?>
<sst xmlns="http://schemas.openxmlformats.org/spreadsheetml/2006/main" count="1900" uniqueCount="629">
  <si>
    <t>Título del documento:</t>
  </si>
  <si>
    <t>Documento CONPES No:</t>
  </si>
  <si>
    <t>Fecha de aprobación:</t>
  </si>
  <si>
    <t>Fecha de actualización:</t>
  </si>
  <si>
    <t>Dirección Técnica o grupo responsable en DNP:</t>
  </si>
  <si>
    <t>DJSG</t>
  </si>
  <si>
    <t>Entidades líderes:</t>
  </si>
  <si>
    <t>Objetivo general:</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</si>
  <si>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</si>
  <si>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</si>
  <si>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</si>
  <si>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</si>
  <si>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</si>
  <si>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</si>
  <si>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</si>
  <si>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</si>
  <si>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</si>
  <si>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</si>
  <si>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</si>
  <si>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</si>
  <si>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Corte No. 01:
MM/AAAA</t>
  </si>
  <si>
    <t>Corte No. 02:
MM/AAAA</t>
  </si>
  <si>
    <t>Corte No. 03:
MM/AAAA</t>
  </si>
  <si>
    <t>Corte No. 04:
MM/AAAA</t>
  </si>
  <si>
    <t>Corte No. 05:
MM/AAAA</t>
  </si>
  <si>
    <t>Corte No. 06:
MM/AAAA</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</si>
  <si>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</si>
  <si>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</si>
  <si>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</si>
  <si>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</si>
  <si>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</si>
  <si>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</si>
  <si>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</si>
  <si>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</si>
  <si>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</si>
  <si>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</si>
  <si>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</si>
  <si>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2022</t>
  </si>
  <si>
    <t>Meta
2023</t>
  </si>
  <si>
    <t>Meta
2024</t>
  </si>
  <si>
    <t>Meta
2025</t>
  </si>
  <si>
    <t>Meta
final</t>
  </si>
  <si>
    <t>Costo
2021</t>
  </si>
  <si>
    <t>Costo
2022</t>
  </si>
  <si>
    <t>Costo
2023</t>
  </si>
  <si>
    <t>Costo
2024</t>
  </si>
  <si>
    <t>Costo
2025</t>
  </si>
  <si>
    <t>Costo
2026</t>
  </si>
  <si>
    <t>Total</t>
  </si>
  <si>
    <t>Indicador</t>
  </si>
  <si>
    <t>Recursos</t>
  </si>
  <si>
    <t>% de cumplimiento de los objetivos con respecto a metas anuales</t>
  </si>
  <si>
    <t>% de cumplimiento de los objetivos con respecto a metas finales</t>
  </si>
  <si>
    <t>Valor</t>
  </si>
  <si>
    <t>Año</t>
  </si>
  <si>
    <t>Recursos 1</t>
  </si>
  <si>
    <t>Fuente 1</t>
  </si>
  <si>
    <t>Recursos  2</t>
  </si>
  <si>
    <t>Fuente 2</t>
  </si>
  <si>
    <t>Avance acumulado</t>
  </si>
  <si>
    <t>% de avance metas anuales</t>
  </si>
  <si>
    <t>% de avance metas finales</t>
  </si>
  <si>
    <t xml:space="preserve">Avance </t>
  </si>
  <si>
    <t>% de avance</t>
  </si>
  <si>
    <t>No</t>
  </si>
  <si>
    <t>Producto</t>
  </si>
  <si>
    <t>Porcentaje de avance en el diseño e implementación de la Plataforma de Entrenamiento Multidimensional (PEM).</t>
  </si>
  <si>
    <t>Acumulado</t>
  </si>
  <si>
    <t xml:space="preserve">PGN-propios- funcionamiento </t>
  </si>
  <si>
    <t>1.2. Diseñar e implementar un plan de capacitación para guiar criterios de información que fortalezcan los procesos de investigación y judicialización.</t>
  </si>
  <si>
    <t>Gestión</t>
  </si>
  <si>
    <t>1.3. Diseñar e implementar un plan de capacitación entre la Unidad de Información y Análisis Financiero y la Fiscalía General de la Nación encaminado a mejorar la articulación en los roles de ambas entidades.</t>
  </si>
  <si>
    <t>Porcentaje de avance en el diseño y la implementación del plan de capacitación conjunto entre UIAF y FGN.</t>
  </si>
  <si>
    <t>Porcentaje de avance en el diseño y la implementación del plan de capacitación a entidades públicas.</t>
  </si>
  <si>
    <t>Porcentaje de avance en la elaboración de documentos de análisis sobre economías ilícitas y el lavado de activos con enfoque territorial.</t>
  </si>
  <si>
    <t>PGN-nación- funcionamiento</t>
  </si>
  <si>
    <t>Porcentaje de avance en la creación del tanque del pensamiento sobre activos digitales y sus posibles riesgos de LA/FT/FPADM.</t>
  </si>
  <si>
    <t>Unidad de Información y Análisis Financiero</t>
  </si>
  <si>
    <t>Alvaro Mauricio Torres Ramírez</t>
  </si>
  <si>
    <t>Número de documentos con tipologías y señales de alerta de LA/FT/FPADM.</t>
  </si>
  <si>
    <t>Sumatoria de documentos con tipologías y señales de alerta de LA/FT/FPADM.</t>
  </si>
  <si>
    <t>1.8. Implementar la Evaluación Nacional del Riesgo (ENR) digital para una identificación más oportuna del riesgo frente al LA/FT.</t>
  </si>
  <si>
    <t>Porcentaje de avance en la implementación de la Evaluación Nacional del Riesgo (ENR) digital.</t>
  </si>
  <si>
    <t>2.1. Elaborar y presentar proyecto de ley que modifique el artículo 345 de la Ley 599 de 2000, añadiendo la proliferación de armas de destrucción masiva como un elemento normativo dentro del tipo e incluyéndolo como delito fuente de lavado de activos en el artículo 323.</t>
  </si>
  <si>
    <t>Ministerio de Justicia y del Derecho</t>
  </si>
  <si>
    <t>Porcentaje de avance en la presentación de un proyecto de ley que modifique el artículo 345 de la Ley 599 de 2000 para añadir la proliferación de armas de destrucción masiva como un elemento normativo dentro del tipo e incluirlo en el artículo 323.</t>
  </si>
  <si>
    <t>2.2. Elaborar y presentar el proyecto de ley en el que se establezca la obligación de hacer la debida diligencia del cliente (DDC) por parte de los sujetos reportantes, tanto de Instituciones Financieras como de Actividades y Profesiones No Financieras Designadas (APNFD) y el resto de sector real.</t>
  </si>
  <si>
    <t>Porcentaje de avance en la presentación de un proyecto de ley para establecer la obligación de hacer la debida diligencia del cliente (DDC) a los sujetos reportantes.</t>
  </si>
  <si>
    <t>Porcentaje de avance en la elaboración de un proyecto de decretos reglamentarios para estandarizar el concepto de cumplimiento y las funciones de supervisión de las Actividades y Profesiones No Financieras Designadas (APNFD).</t>
  </si>
  <si>
    <t>Porcentaje de avance en la presentación de un proyecto de ley para el congelamiento preventivo de activos de personas designadas como terroristas por el Consejo de Seguridad de las Naciones Unidas.</t>
  </si>
  <si>
    <t>Porcentaje de avance en la presentación de un proyecto de ley para ampliar los delitos fuente del tipo penal de lavado de activos.</t>
  </si>
  <si>
    <t>Oficina de Tributación Internacional</t>
  </si>
  <si>
    <t>Juan Daniel Parra Palencia</t>
  </si>
  <si>
    <t>jparrap@dian.gov.co</t>
  </si>
  <si>
    <t>Porcentaje de avance en la promoción de iniciativas normativas y técnicas para garantizar el cumplimiento de las disposiciones contempladas en materia de beneficiarios finales.</t>
  </si>
  <si>
    <t>2.7. Elaborar y presentar proyecto modificatorio del Decreto 3420 de 2004 para reestructurar la Comisión de Coordinación Interinstitucional para el Control de Lavado de Activos (CCICLA).</t>
  </si>
  <si>
    <t>Porcentaje de avance en la presentación de proyecto modificatorio del Decreto 3420 de 2004 para reestructurar la Comisión de Coordinación Interinstitucional para el Control de Lavado de Activos (CCICLA).</t>
  </si>
  <si>
    <t>2.8. Realizar análisis bianuales de conductas susceptibles a ser incluidas en el artículo 323 del Código Penal como delitos fuente de lavado de activos, de acuerdo con las amenazas emergentes.</t>
  </si>
  <si>
    <t>Porcentaje de avance en la elaboración del documento sobre funciones de supervisión de APNFD y ESALES no vigiladas, incluyendo abogados y contadores.</t>
  </si>
  <si>
    <t>3.1. Revisar semestralmente las necesidades de información, los posibles nuevos aliados y los protocolos de envío de información para robustecer el Sistema Estadístico ALA/CFT/CFPADM.</t>
  </si>
  <si>
    <t>Porcentaje de avance en la revisión de diferentes aspectos que contribuyan al robustecimiento del Sistema Estadístico ALA/CFT/CFPADM.</t>
  </si>
  <si>
    <t>3.2. Generar una batería de indicadores con base en el Sistema Estadístico ALA/CFT/CFPADM que incluya medidas sobre la efectividad del Sistema ALA/CFT.</t>
  </si>
  <si>
    <t>Número de reportes con indicadores de efectividad del Sistema ALA/CFT.</t>
  </si>
  <si>
    <t>Sumatoria de reportes trimestrales con indicadores de efectividad del Sistema ALA/CFT.</t>
  </si>
  <si>
    <t>3.3. Diseñar e implementar un nuevo Sistema de Reporte en Línea (SIREL II), con el fin de que se adapte a las nuevas necesidades de información de la Unidad de Información y Análisis Financiero y a las particularidades de los reportantes.</t>
  </si>
  <si>
    <t>Porcentaje de avance en la puesta en marcha del nuevo Sistema de Reporte en Línea - SIREL II.</t>
  </si>
  <si>
    <t>Porcentaje de avance en el desarrollo del aplicativo asociado al SIGEP y en actividades de apoyo para el uso y aprovechamiento de la información del aplicativo.</t>
  </si>
  <si>
    <t>3.5. Crear el Sistema Integrado de Información Centralizada del proceso de extinción de dominio planteado en el marco del Proyecto de Integración de Sistemas de Información de Procesos de Extinción de Derecho de Dominio.</t>
  </si>
  <si>
    <t>Porcentaje de avance en la implementación del Sistema Integrado de Información Centralizada del Proceso de Extinción de Dominio.</t>
  </si>
  <si>
    <t>3.6. Definir e implementar una metodología para estimar el valor de la amenaza, el lavado de activos y la tasa de interceptación que alcanza el Sistema ALA/CFT.</t>
  </si>
  <si>
    <t>Porcentaje de avance en la definición e implementación de una metodología para estimar el valor de la amenaza, el lavado de activos y la tasa de interceptación.</t>
  </si>
  <si>
    <t>3.7. Generar indicadores para evaluar la completitud, calidad y efectividad de los Reportes de Operaciones Sospechosas (ROS).</t>
  </si>
  <si>
    <t>Porcentaje de avance en la generación de indicadores de efectividad de los Reportes de Operaciones Sospechosas (ROS).</t>
  </si>
  <si>
    <t>3.8. Desarrollar una plataforma tecnológica para la implementación de la Evaluación Nacional del Riesgo Digital (ENR Digital).</t>
  </si>
  <si>
    <t>Porcentaje de avance en el desarrollo de plataforma tecnológica para la implementación de la Evaluación Nacional del Riesgo Digital (ENR Digital).</t>
  </si>
  <si>
    <t>3.9. Desarrollar una herramienta virtual que permita identificar la normativa aplicable a los diferentes actores del Sistema ALA/CFT en sus diferentes roles y etapas de la cadena.</t>
  </si>
  <si>
    <t>Porcentaje de avance en el desarrollo de herramienta virtual para identificar la normativa aplicable a los actores del Sistema ALA/CFT.</t>
  </si>
  <si>
    <t>3.10. Desarrollar una herramienta dinámica y digital que consolide los conceptos básicos, las preguntas frecuentes y los principales aspectos sobre el Sistema ALA/CFT.</t>
  </si>
  <si>
    <t>Porcentaje de avance en el desarrollo de herramienta digital con conceptos básicos, preguntas frecuentes y principales aspectos del Sistema ALA/CFT.</t>
  </si>
  <si>
    <t>3.11. Definir mecanismos administrativos para el registro de identificación en las operaciones de giros postales de pago acordes con la nueva cédula de ciudadanía digital, validar y garantizar la individualización de los clientes/usuarios de las operaciones de giros postales de pago.</t>
  </si>
  <si>
    <t>Ministerio de Tecnologías de la Información y las Comunicaciones</t>
  </si>
  <si>
    <t>Jairo Luis Marulanda Lazcarro</t>
  </si>
  <si>
    <t>jmarulandal@mintic.gov.co</t>
  </si>
  <si>
    <t>Porcentaje de avance en la definición de mecanismos administrativos para el registro de identificación en las operaciones de giros postales de pago acordes con la nueva cédula de ciudadanía digital.</t>
  </si>
  <si>
    <t xml:space="preserve">PGN-nación </t>
  </si>
  <si>
    <t>3.12. Establecer un protocolo para la implementación del Acuerdo de Compartición de Activos con Estados Unidos en el marco de la Comisión Interinstitucional de Extinción de Dominio.</t>
  </si>
  <si>
    <t>Porcentaje de avance en la construcción de un protocolo para la implementación del Acuerdo de Compartición de Activos con Estados Unidos.</t>
  </si>
  <si>
    <t>3.13. Implementar una metodología para calcular el valor aproximado de los bienes objeto de acciones extintivas del derecho de dominio.</t>
  </si>
  <si>
    <t>Porcentaje de avance en la implementación de una metodología para calcular el valor aproximado de los bienes objeto de acciones extintivas del derecho de dominio.</t>
  </si>
  <si>
    <t>(Sumatoria de bienes valorados con la metodología / Sumatoria de bienes de EDD priorizados) x 100</t>
  </si>
  <si>
    <t>Flujo</t>
  </si>
  <si>
    <t>4.1. Realizar informes periódicos de seguimiento a los planes de trabajo establecidos en los tres (3) Pactos de Supervisores.</t>
  </si>
  <si>
    <t>Sumatoria de informes de seguimiento a los planes de trabajo establecidos en los tres (3) Pactos de Supervisores.</t>
  </si>
  <si>
    <t>4.2. Expedir una guía anticorrupción en la que se incluya el enfoque de riesgos de lavado de activos dirigida a entidades públicas en el plan anticorrupción y en el mapa de riesgos de corrupción.</t>
  </si>
  <si>
    <t>4.3. Gestionar iniciativas y mecanismos de cooperación internacionales de lucha contra el terrorismo y el lavado de activos para mejorar las capacidades nacionales en la materia y fortalecer los procesos del Sistema ALA/CFT.</t>
  </si>
  <si>
    <t>Ministerio de Relaciones Exteriores</t>
  </si>
  <si>
    <t>Número de informes de seguimiento a las iniciativas y mecanismos de cooperación internacional gestionadas.</t>
  </si>
  <si>
    <t>Sumatoria de informes de seguimiento a las iniciativas y mecanismos de cooperación internacional gestionadas.</t>
  </si>
  <si>
    <t>Número de planes de trabajo desarrollados entre la Unidad de Información y Análisis Financiero y la Fiscalía General de la Nación.</t>
  </si>
  <si>
    <t>Sumatoria de planes de trabajo desarrollados entre la Unidad de Información y Análisis Financiero y la Fiscalía General de la Nación.</t>
  </si>
  <si>
    <t>4.5. Atender las solicitudes de apoyo por parte de la Fiscalía General de la Nación a través de mesas de trabajo entre la Unidad de Información y Análisis Financiero y la Fiscalía General de la Nación.</t>
  </si>
  <si>
    <t>Porcentaje de solicitudes de apoyo de la Fiscalía General de la Nación atendidas por la Unidad de Información de Análisis Financiero.</t>
  </si>
  <si>
    <t>(Sumatoria de solicitudes atendidas / Sumatoria de solicitudes recibidas) x 100</t>
  </si>
  <si>
    <t>4.6. Implementar el Centro de Coordinación Contra las Finanzas de Organizaciones de Delito Transnacional y Terrorismo, creado mediante Ley 1941 de 2018, art. 4.</t>
  </si>
  <si>
    <t>Número de informes de gestión y obtención de avances para la implementación elaborados.</t>
  </si>
  <si>
    <t>Sumatoria de informes de gestión y obtención de avances para la implementación elaborados.</t>
  </si>
  <si>
    <t>4.7. Desarrollar una estrategia conjunta de disrupción de economías ilícitas, en el marco del Centro de Coordinación Contra las Finanzas de Organizaciones de Delito Transnacional y Terrorismo.</t>
  </si>
  <si>
    <t>Subdirección de Análisis Estratégico</t>
  </si>
  <si>
    <t>Porcentaje de avance en el desarrollo de una estrategia conjunta de disrupción de economías ilícitas.</t>
  </si>
  <si>
    <t>4.8. Instaurar grupos de trabajo internacionales (Working Groups) conformados por Unidades de Inteligencia Financiera, en el marco del Grupo Egmont, para la estructuración de casos de inteligencia financiera.</t>
  </si>
  <si>
    <t>Asuntos Internacionales</t>
  </si>
  <si>
    <t>Juan Sebastián Sabogal Pulido</t>
  </si>
  <si>
    <t>jsabogal@uiaf.gov.co</t>
  </si>
  <si>
    <t>Porcentaje de avance en el desarrollo de propuestas de trabajo por Working Group y casos de inteligencia financiera estructurados.</t>
  </si>
  <si>
    <t>Porcentaje de avance en el diseño y realización de la campaña de prevención.</t>
  </si>
  <si>
    <t>Oficina de Comunicaciones</t>
  </si>
  <si>
    <t>Paola Marcela Badrán Robayo</t>
  </si>
  <si>
    <t>pbadran@uiaf.gov.co</t>
  </si>
  <si>
    <t>Costos y recursos asignados totales</t>
  </si>
  <si>
    <r>
      <t>Diferencia entre el total de recursos asignados a las acciones y el costo total de las acciones</t>
    </r>
    <r>
      <rPr>
        <b/>
        <vertAlign val="superscript"/>
        <sz val="11"/>
        <rFont val="Arial Narrow"/>
        <family val="2"/>
      </rPr>
      <t xml:space="preserve"> (1)</t>
    </r>
  </si>
  <si>
    <t>Avance total</t>
  </si>
  <si>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</si>
  <si>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</si>
  <si>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</si>
  <si>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</si>
  <si>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</si>
  <si>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</si>
  <si>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Corte No. 1
MM/AA</t>
  </si>
  <si>
    <t xml:space="preserve">1. </t>
  </si>
  <si>
    <t xml:space="preserve">2. </t>
  </si>
  <si>
    <t xml:space="preserve">3. </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</si>
  <si>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</si>
  <si>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</si>
  <si>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</si>
  <si>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</si>
  <si>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Seguimiento al avance de los indicadores de resultado</t>
  </si>
  <si>
    <t>Avance de los resultados</t>
  </si>
  <si>
    <t>Nombre del indicador</t>
  </si>
  <si>
    <t>Fórmula del indicador</t>
  </si>
  <si>
    <t>Corte No. 1: 
MM/AAAA</t>
  </si>
  <si>
    <t>Corte No. 2
MM/AAAA</t>
  </si>
  <si>
    <t>Corte No. 4
MM/AAAA</t>
  </si>
  <si>
    <t>Corte No. 5
MM/AAAA</t>
  </si>
  <si>
    <t>Corte No. 6
MM/AAAA</t>
  </si>
  <si>
    <t>Corte No. 7
MM/AAAA</t>
  </si>
  <si>
    <t>Corte No. 8
MM/AAAA</t>
  </si>
  <si>
    <t>Corte No. 9
MM/AAAA</t>
  </si>
  <si>
    <t xml:space="preserve">Valor </t>
  </si>
  <si>
    <t>Indicador
Año 1</t>
  </si>
  <si>
    <t>% de avance
Año 1</t>
  </si>
  <si>
    <t>Indicador
Año 2</t>
  </si>
  <si>
    <t>% de avance
Año 2</t>
  </si>
  <si>
    <t>Indicador
Año 3</t>
  </si>
  <si>
    <t>% de avance
Año 3</t>
  </si>
  <si>
    <t>Indicador
Año 4</t>
  </si>
  <si>
    <t>% de avance
Año 4</t>
  </si>
  <si>
    <t>HOJA DE VIDA DEL INDICADOR DE RESULTADO 1</t>
  </si>
  <si>
    <t>Relación entre el indicador de resultado y acciones</t>
  </si>
  <si>
    <t>Estrategia transversal / Regional</t>
  </si>
  <si>
    <t>Programa (PND)</t>
  </si>
  <si>
    <t>Sector</t>
  </si>
  <si>
    <t>Descripción</t>
  </si>
  <si>
    <t>Medición</t>
  </si>
  <si>
    <t>Unidad de medida</t>
  </si>
  <si>
    <t>Kilómetros</t>
  </si>
  <si>
    <t>Toneladas</t>
  </si>
  <si>
    <t>Programas</t>
  </si>
  <si>
    <t>Días</t>
  </si>
  <si>
    <t>Tasa</t>
  </si>
  <si>
    <t>Hectáreas</t>
  </si>
  <si>
    <t>Habitantes</t>
  </si>
  <si>
    <t>Acuerdos</t>
  </si>
  <si>
    <t>Porcentaje</t>
  </si>
  <si>
    <t>Índice</t>
  </si>
  <si>
    <t>Otro</t>
  </si>
  <si>
    <t>Cuál?</t>
  </si>
  <si>
    <t>Línea Base (LB)</t>
  </si>
  <si>
    <t>LB</t>
  </si>
  <si>
    <t>Fecha de LB</t>
  </si>
  <si>
    <t>Fuente LB</t>
  </si>
  <si>
    <t>Metas</t>
  </si>
  <si>
    <t>Año 1</t>
  </si>
  <si>
    <t>Año 2</t>
  </si>
  <si>
    <t>Año 3</t>
  </si>
  <si>
    <t>Año 4</t>
  </si>
  <si>
    <t xml:space="preserve"> </t>
  </si>
  <si>
    <t>Metodología de medición</t>
  </si>
  <si>
    <t xml:space="preserve">Fuentes de información </t>
  </si>
  <si>
    <t>Días de rezago</t>
  </si>
  <si>
    <t>Serie disponible</t>
  </si>
  <si>
    <t>Seguimiento</t>
  </si>
  <si>
    <t>Avance</t>
  </si>
  <si>
    <t>Corte 1:
MM</t>
  </si>
  <si>
    <t>Corte 2:
MM</t>
  </si>
  <si>
    <t>Fecha de medición</t>
  </si>
  <si>
    <t>Datos del  responsable del indicador</t>
  </si>
  <si>
    <t>Nombre funcionario:</t>
  </si>
  <si>
    <t>Cargo:</t>
  </si>
  <si>
    <t>Entidad:</t>
  </si>
  <si>
    <t>Dependencia:</t>
  </si>
  <si>
    <t>Correo electrónico:</t>
  </si>
  <si>
    <t>Teléfono:</t>
  </si>
  <si>
    <t>Observaciones</t>
  </si>
  <si>
    <t>Instrucciones para el diligenciamiento del Plan de Acción y Seguimiento (PAS)</t>
  </si>
  <si>
    <t>Pasos</t>
  </si>
  <si>
    <t>Paso 0.  Datos básicos</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</si>
  <si>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</si>
  <si>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Paso 1. Plan de acción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</si>
  <si>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</si>
  <si>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</si>
  <si>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</si>
  <si>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</si>
  <si>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</si>
  <si>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f. Indicadores de cumplimiento</t>
    </r>
    <r>
      <rPr>
        <sz val="10"/>
        <rFont val="Arial"/>
        <family val="2"/>
      </rPr>
      <t>: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</si>
  <si>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</si>
  <si>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</si>
  <si>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</si>
  <si>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</si>
  <si>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</si>
  <si>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</si>
  <si>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</si>
  <si>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</si>
  <si>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</si>
  <si>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</si>
  <si>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Paso 1.  Características generales</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</si>
  <si>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</si>
  <si>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</si>
  <si>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</si>
  <si>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</si>
  <si>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</si>
  <si>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t>Paso 2. Medición</t>
  </si>
  <si>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</si>
  <si>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</si>
  <si>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</si>
  <si>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</si>
  <si>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</si>
  <si>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</si>
  <si>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</si>
  <si>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</si>
  <si>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</si>
  <si>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t>Paso 3. Seguimiento</t>
  </si>
  <si>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</si>
  <si>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</si>
  <si>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Paso 4. 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</si>
  <si>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</si>
  <si>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Paso 5. Tabla de Indicadores</t>
  </si>
  <si>
    <t>A partir de la hoja de vida de cada indicador de resultado, diligencie los campos requeridos en la pestaña de Indicadores de resultado (IR).</t>
  </si>
  <si>
    <t>Recomendaciones de forma</t>
  </si>
  <si>
    <t>1. No modifique el formato del Plan de acción y seguimiento en cuanto a: tipo de letra, nombres de las columnas y de las filas, bordes, colores de las celdas, formatos de las columnas correspondientes nombradas "% de avance".</t>
  </si>
  <si>
    <t>2. En el Plan de Acción, elimine y/o adicione columnas y filas conforme al número de objetivos, acciones, vigencias y cortes. Asegúrese de mantener el formato cuando adicione y/o elimine columnas y filas.</t>
  </si>
  <si>
    <t>3. Asegúrese de aplicar y copiar en el Plan de Acción las fórmulas de cálculo para las filas y columnas que tienen fórmulas: "Avance acumulado", "% de avance", "%de cumplimiento acumulado de los objetivos", "Avance de las acciones" y "Avance financiero".</t>
  </si>
  <si>
    <t xml:space="preserve">4. Haga buen uso de las normas ortográficas. No use mayúsculas sostenidas, alterne entre mayúscula y minúscula. </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</si>
  <si>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</si>
  <si>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</si>
  <si>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</si>
  <si>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</si>
  <si>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</si>
  <si>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</si>
  <si>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</si>
  <si>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</si>
  <si>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</si>
  <si>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</si>
  <si>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</si>
  <si>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</si>
  <si>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</si>
  <si>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</si>
  <si>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</si>
  <si>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</si>
  <si>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</si>
  <si>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</si>
  <si>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</si>
  <si>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</si>
  <si>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</si>
  <si>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</si>
  <si>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</si>
  <si>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</si>
  <si>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</si>
  <si>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</si>
  <si>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</si>
  <si>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</si>
  <si>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</si>
  <si>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</si>
  <si>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</si>
  <si>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</si>
  <si>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</si>
  <si>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</si>
  <si>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</si>
  <si>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</si>
  <si>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DDD</t>
  </si>
  <si>
    <t>Direccion de Desarrollo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</si>
  <si>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</si>
  <si>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</si>
  <si>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</si>
  <si>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</si>
  <si>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</si>
  <si>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</si>
  <si>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</si>
  <si>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</si>
  <si>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</si>
  <si>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</si>
  <si>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</si>
  <si>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</si>
  <si>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DDDR</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</si>
  <si>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</si>
  <si>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</si>
  <si>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</si>
  <si>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</si>
  <si>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</si>
  <si>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</si>
  <si>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</si>
  <si>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DDRS</t>
  </si>
  <si>
    <t xml:space="preserve">Subdirección de Crédito </t>
  </si>
  <si>
    <t>Subdirección de Empleo y Seguridad Social</t>
  </si>
  <si>
    <t xml:space="preserve">Grupo de Tecnología </t>
  </si>
  <si>
    <t xml:space="preserve">DDS </t>
  </si>
  <si>
    <t>Subdirección de Género</t>
  </si>
  <si>
    <t>DDU</t>
  </si>
  <si>
    <t>DEE</t>
  </si>
  <si>
    <t>DIDE</t>
  </si>
  <si>
    <t>DIES</t>
  </si>
  <si>
    <t>DIFP</t>
  </si>
  <si>
    <t>DSEPP</t>
  </si>
  <si>
    <t>DSGR</t>
  </si>
  <si>
    <t>DVR</t>
  </si>
  <si>
    <t>GPE</t>
  </si>
  <si>
    <t>SGS</t>
  </si>
  <si>
    <t>Subdirección General Sectorial</t>
  </si>
  <si>
    <t>SGT</t>
  </si>
  <si>
    <t>PGN-propios</t>
  </si>
  <si>
    <t>SGR</t>
  </si>
  <si>
    <t>SGP</t>
  </si>
  <si>
    <t>Otros</t>
  </si>
  <si>
    <t>Número de informes de seguimiento a los planes de trabajo establecidos en los tres (3) Pactos de Supervisores.</t>
  </si>
  <si>
    <t>Sumatoria del porcentaje de avance en el diseño e implementación de la Plataforma de Entrenamiento Multidimensional (PEM)
Hito 1. Diseño de la PEM=20%.
Hito 2. Preparación y desarrollo de contenidos=20%.
Hito 3. Prueba piloto de la PEM=20%.
Hito 4. Coordinación de certificación académica=20%.
Hito 5. Puesta en funcionamiento de la PEM=20%.</t>
  </si>
  <si>
    <t>Meta
2021</t>
  </si>
  <si>
    <t>Meta
2026</t>
  </si>
  <si>
    <t>Sumatoria del porcentaje de avance en el diseño y la implementación del plan de capacitación conjunto entre UIAF y FGN
Hito 1. Diseño del plan de capacitación=20%.
Hito 2. Preparación y desarrollo de contenidos=30%.
Hito 3. Realización de capacitaciones entre UIAF y FGN=50%.</t>
  </si>
  <si>
    <t>Sumatoria del porcentaje de avance en el diseño y la implementación del plan de capacitación a entidades públicas
Hito 1. Diseño del plan de capacitación=20%.
Hito 2. Estructuración y desarrollo de contenidos=30%.
Hito 3. Realización de veinte (20) capacitaciones a entidades públicas=50%.</t>
  </si>
  <si>
    <t>Sumatoria del porcentaje de avance en la elaboración de documentos sobre economías ilícitas y lavado de activos con enfoque territorial
Hito 1. Realización de mesas de articulación institucional=30%.
Hito 2. Elaboración de tres (3) documentos analíticos con enforque territorial=70%.</t>
  </si>
  <si>
    <t>Sumatoria del porcentaje de avance en la creación del tanque del pensamiento sobre activos digitales y sus posibles riesgos de LA/FT/FPADM
Hito 1. Realización de mesas de articulación institucional y puesta en marcha del tanque de pensamiento=30%.
Hito 2. Elaboración de cinco (5) documentos con estrategias o directrices o lineamientos o recomendaciones derivadas del tanque de pensamiento sobre activos digitales=60%.
Hito 3. Socialización de documentos en la Comisión de Coordinación Interinstitucional para el Control del Lavado de Activos=10%.</t>
  </si>
  <si>
    <t>Ministerio de Justicia y del Derecho; Unidad de Información y Análisis Financiero</t>
  </si>
  <si>
    <t xml:space="preserve">Sumatoria del porcentaje de avance en la presentación de un proyecto de ley que modifique el artículo 345 de la Ley 599 de 2000
Hito 1. Elaboración de proyecto de ley=50%.
Hito 2. Socialización e incorporación de comentarios al proyecto de ley=30%.
Hito 3. Presentación del proyecto de ley=20%.
Nota: La línea base corresponde al hito 1. </t>
  </si>
  <si>
    <t xml:space="preserve">Sumatoria del porcentaje de avance en la presentación de un proyecto de ley para establecer la obligación de hacer la debida diligencia del cliente (DDC) a los sujetos reportantes
Hito 1. Elaboración de proyecto de ley=50%.
Hito 2. Socialización e incorporación de comentarios al proyecto de ley=30%.
Hito 3. Presentación del proyecto de ley=20%.
Nota: La línea base corresponde al hito 1. </t>
  </si>
  <si>
    <t>2.3. Promover la aprobación de iniciativas normativas y técnicas, y realizar el seguimiento respectivo para garantizar el cumplimiento de las disposiciones contempladas en materia de beneficiarios finales.</t>
  </si>
  <si>
    <t xml:space="preserve">Sumatoria del porcentaje de avance en la promoción de iniciativas normativas y técnicas para garantizar el cumplimiento de las disposiciones contempladas en materia de beneficiarios finales
Hito 1. Iniciativas normativas y técnicas impulsadas=25%.
Hito 2. Iniciativas gestionadas=25%.
Hito 3. Seguimiento y revisión=25%.
Hito 4. Elaboración de informe de cumplimiento de las disposiciones=25%.
Nota: La línea base corresponde a avances del hito 1. </t>
  </si>
  <si>
    <t>2.5. Presentar proyecto de ley a través del cual se plantea el congelamiento preventivo de activos de personas designadas como terroristas por el Consejo de Seguridad de las Naciones Unidas.</t>
  </si>
  <si>
    <t xml:space="preserve">Sumatoria del porcentaje de avance en la presentación de un proyecto de ley para el congelamiento preventivo de activos de personas designadas como terroristas por el Consejo de Seguridad de las Naciones Unidas
Hito 1. Elaboración de proyecto de ley=50%.
Hito 2. Socialización e incorporación de comentarios al proyecto de ley=30%.
Hito 3. Presentación del proyecto de ley=20%.
Nota: La línea base corresponde al hito 1. </t>
  </si>
  <si>
    <t>2.6. Elaborar y presentar proyecto de ley mediante el cual se amplíen los delitos fuente del tipo penal de lavado de activos (Art. 323 C.P.) de acuerdo con las amenazas emergentes.</t>
  </si>
  <si>
    <t>Sumatoria del porcentaje de avance en la elaboración del documento sobre funciones de supervisión de APNFD y ESALES no vigiladas, incluyendo abogados y contadores
Hito 1. Elaboración de borrador del estudio=50%.
Hito 2. Publicación del estudio sobre funciones de supervisión de APNFD y ESALES no vigiladas, incluyendo abogados y contadores=50%.</t>
  </si>
  <si>
    <t>3.4. Apoyar el uso y aprovechamiento de la información registrada por parte de servidores públicos y contratistas que cumplen con la condición de PEP en el aplicativo asociado al SIGEP, por parte de las entidades IF y APNFD en sus procesos de debida diligencia, así como de la ciudadanía en general.</t>
  </si>
  <si>
    <t>Unidad de Información y Análisis Financiero; Departamento Administrativo de la Función Pública; Departamento Administrativo de la Presidencia de la República</t>
  </si>
  <si>
    <t>Alvaro Mauricio Torres Ramírez; Guiomar Adriana Vargas Tamayo; Camilo Ernesto Jaimes Poveda</t>
  </si>
  <si>
    <t>Sumatoria del porcentaje de avance en la implementación del Sistema Integrado de Información Centralizada del Proceso de Extinción de Dominio
Hito 1. Elaboración documento de fases de construcción del sistema=20%.
Hito 2. Realización mesas de trabajo técnicas de cada una de las entidades involucradas con relación a la interoperatividad del sistema=40%.
Hito 3. Desarrollo prueba piloto del sistema=20%.
Hito 4. Puesta en marcha del Sistema Integrado de Información Centralizada del Proceso de Extinción de Dominio=20%.</t>
  </si>
  <si>
    <t>Unidad de Información y Análisis Financiero; Fiscalía General de la Nación</t>
  </si>
  <si>
    <t>Sumatoria de avance en la definición e implementación de una metodología para estimar el valor de la amenaza, el lavado de activos y la tasa de interceptación
Hito 1. Elaboración de documento metodológico=40%.
Hito 2. Implementación de metodología para generar estimaciones=30%. 
Hito 3. Actualización anual del documento metodológico y las estimaciones=30%.</t>
  </si>
  <si>
    <t>Sumatoria de avance en el desarrollo de plataforma tecnológica para la implementación de la Evaluación Nacional del Riesgo Digital (ENR Digital)
Hito 1. Diseño de la plataforma tecnológica=25%.
Hito 2. Preparación y desarrollo de contenidos de la plataforma tecnológica=25%.
Hito 3. Prueba piloto de la plataforma tecnológica=25%.
Hito 4. Implementación de la ENR Digital mediante plataforma tecnológica=25%.</t>
  </si>
  <si>
    <t>Ministerio de Justicia y del Derecho; Ministerio de Tecnologías de la Información y las Comunicaciones; Unidad de Información y Análisis Financiero</t>
  </si>
  <si>
    <t>Sumatoria de avance en el desarrollo de herramienta virtual para identificar la normativa aplicable a los actores del Sistema ALA/CFT
Hito 1. Diseño de la herramienta virtual=25%.
Hito 2. Preparación y desarrollo de contenidos de la herramienta virtual=25%.
Hito 3. Prueba piloto de la herramienta virtual=25%.
Hito 4. Implementación de la herramienta virtual=25%.</t>
  </si>
  <si>
    <t>Sumatoria de avance en el desarrollo de herramienta digital con conceptos básicos, preguntas frecuentes y principales aspectos del Sistema ALA/CFT
Hito 1. Diseño de la herramienta digital=25%.
Hito 2. Preparación y desarrollo de contenidos de la herramienta digital=25%.
Hito 3. Prueba piloto de la herramienta digital=25%.
Hito 4. Implementación de la herramienta digital=25%.</t>
  </si>
  <si>
    <t>Sumatoria de avance en la definición de mecanismos administrativos para el registro de identificación en las operaciones de giros postales de pago acordes con la nueva cédula de ciudadanía digital
Hito 1. Realización de actividades enfocadas en la identificación y gestión de cambios en los mecanismos de control=50%.
Hito 2. Implementación de mecanismos administrativos de control y marco normativo=50%.</t>
  </si>
  <si>
    <t>Departamento Administrativo de la Presidencia de la República; Unidad de Información y Análisis Financiero</t>
  </si>
  <si>
    <t>Porcentaje de avance en la expedición de una guía anticorrupción para entidades públicas que incluya el enfoque de riesgos de lavado de activos en el plan anticorrupción y en el mapa de riesgos de corrupción.</t>
  </si>
  <si>
    <t>Dirección de Asuntos Políticos Multilaterales</t>
  </si>
  <si>
    <t>Unidad de Información y Análisis Financiero; Departamento Administrativo de la Presidencia de la República</t>
  </si>
  <si>
    <t>Subdirección de Análisis Estratégico; Consejería Presidencial para la Seguridad Nacional</t>
  </si>
  <si>
    <t>Sumatoria de avance en el desarrollo de una estrategia conjunta de disrupción de economías ilícitas
Hito 1. Desarrollo de estrategia=50%.
Hito 2. Socialización y puesta en marcha de la estrategia=50%.</t>
  </si>
  <si>
    <t>Sumatoria de avance en el desarrollo de propuestas de trabajo por cada Working Group y casos de inteligencia financiera estructurados
Hito 1. Desarrollo de cinco (5) propuestas de trabajo=50%.
Hito 2. Elaboración de un caso de lavado de activos y sus delitos fuente y financiación del terrorismo para análisis=50%.</t>
  </si>
  <si>
    <t>Maribel Patricia Rodríguez Márquez; Jenny Constanza Fagua Duarte</t>
  </si>
  <si>
    <t>maribel.rodriguez@minjusticia.gov.co; jenny.fagua@minjusticia.gov.co</t>
  </si>
  <si>
    <t>Número de cartillas elaboradas para mejorar el conocimiento sobre aspectos fundamentales del LA/FT/FPADM.</t>
  </si>
  <si>
    <t>Sumatoria de cartillas sobre ALA/CFT/FPADM realizadas de manera anual (una por año).</t>
  </si>
  <si>
    <t>Número de campañas de comunicación realizadas para la socialización de la cultura ALA/CFT.</t>
  </si>
  <si>
    <t>Sumatoria de campañas realizadas sobre la cultura ALA/CFT (3 en total).</t>
  </si>
  <si>
    <t>Porcentaje de avance en el diseño y la implementación del plan de capacitación a organismos de inteligencia y policía judicial.</t>
  </si>
  <si>
    <t>Sumatoria del porcentaje de avance en el diseño y la implementación del plan de capacitación a organismos de inteligencia y policía judicial
Hito 1. Diseño del plan de capacitación=20%.
Hito 2. Preparación y desarrollo de contenidos=30%.
Hito 3. Realización de cuatro (4) capacitaciones a organismos de inteligencia y policía judicial=50%.</t>
  </si>
  <si>
    <t>1.6. Crear un tanque de pensamiento para fortalecer el entendimiento de temas relacionados con activos virtuales (stablecoins), Fintech, entre otros y sus posibles riesgos de LA/FT/FPADM.</t>
  </si>
  <si>
    <t>Sumatoria del porcentaje de avance en la puesta en marcha del nuevo Sistema de Reporte en Línea - SIREL II
Hito 1. Diseño nuevo Sistema de Reporte en Línea (actualización plataforma)=30%.
Hito 2. Ajuste formulario de reporte ROS y anexos técnicos=20%. 
Hito 3. Implementación SIREL II=50%.</t>
  </si>
  <si>
    <t>Sumatoria del porcentaje de avance en el diseño y realización de la campaña de prevención
Hito 1. Plan de trabajo para el desarrollo de la estrategia de comunicación=20%.
Hito 2. Documento de la campaña=40%.
Hito 3. Socialización de la campaña=20%.
Hito 4. Lanzamiento de la campaña=20%.</t>
  </si>
  <si>
    <t>1.9. Diseñar y realizar una campaña de prevención LA/FT/FPADM que incluya canales de participación ciudadana y denuncia, en el marco del Comité de Cultura Antilavado de la CCICLA.</t>
  </si>
  <si>
    <t>1.10. Elaborar una cartilla virtual que permita mejorar el conocimiento sobre aspectos fundamentales del LA/FT/FPADM dirigida a la ciudadanía.</t>
  </si>
  <si>
    <t>1.11. Realizar una campaña de cultura ALA/CFT/CFPADM orientada a la ciudadanía y actores del sistema.</t>
  </si>
  <si>
    <t>Sumatoria del porcentaje de avance en la implementación de la Evaluación Nacional del Riesgo (ENR) digital
Hito 1. Realización de la Evaluación Nacional del Riesgo (ENR) digital=50%.
Hito 2. Elaboración de dos (2) documentos con los resultados finales de la implementación de la ENR digital que de cuenta sobre el nivel de riesgo de LA/FT/FPADM para el país=40%.
Hito 3. Socialización de resultados finales de las evaluaciones con los actores del Sistema ALA/CFT= 10%                      
Nota: se realizarán dos (2) implementaciones, una en 2022 y otra en 2025.</t>
  </si>
  <si>
    <t>Indicador de Completitud del ROS - ICROS</t>
  </si>
  <si>
    <t>Indicador de Efectividad del ROS - IEROS</t>
  </si>
  <si>
    <t>Utilidad de los reportes de operación sospechos (%)</t>
  </si>
  <si>
    <t>Tasa de interceptación Sistema ALA/CFT</t>
  </si>
  <si>
    <t>(Número casos difundidos/ROS)</t>
  </si>
  <si>
    <t>(Sumatoria montos por extinción de dominio/estimación del monto de lavado de activos)</t>
  </si>
  <si>
    <t>Si, 2.8</t>
  </si>
  <si>
    <t>Si, 4.6</t>
  </si>
  <si>
    <t>Si. 4.7</t>
  </si>
  <si>
    <t>2015-2020</t>
  </si>
  <si>
    <t>Moderado</t>
  </si>
  <si>
    <t>Bajo</t>
  </si>
  <si>
    <t xml:space="preserve">Bajo </t>
  </si>
  <si>
    <t>Sustancial</t>
  </si>
  <si>
    <t>4.4. Desarrollar planes anuales de trabajo entre la Unidad de Información y Análisis Financiero y la Fiscalía General de la Nación para articular temáticas en común, con seguimientos trimestrales.</t>
  </si>
  <si>
    <t>1.1. Desarrollar e implementar una Plataforma de Entrenamiento Multidimensional (PEM) para la capacitación de los actores del Sistema ALA/CFT que cuente con una certificación académica en temas ALA/CFT/CFPADM.</t>
  </si>
  <si>
    <t>Yenny Marcela Puentes Niño; Gloria Elsa Pinilla Castillo; Luz Ángela Bahamón Flórez; Alejandra Peña Martínez.</t>
  </si>
  <si>
    <t>Luz Ángela Bahamón Flórez; Edgar Alfonso González Garzón; Maribel Patricia Rodríguez Márquez; Jenny Constanza Fagua Duarte</t>
  </si>
  <si>
    <t>Indicador de Completitud del ROS (ICROS)+Indicador de Participación del ROS (IPROS)</t>
  </si>
  <si>
    <t>Cantidad de Reportes de Operaciones Sospechosas</t>
  </si>
  <si>
    <t>Unidad de Información y Análisis Financiero; Fiscalía General de la Nación; Ministerio de Defensa Nacional</t>
  </si>
  <si>
    <t>Dirección General; Delegatura para las Finanzas Criminales; Dirección de Políticas y Consolidación de la Seguridad</t>
  </si>
  <si>
    <t>ypuentes@uiaf.gov.co; gepinilla@uiaf.gov.co; angela.bahamon@fiscalia.gov.co; alejandra.pena@mindefensa.gov.co</t>
  </si>
  <si>
    <t>Subdirección de Análisis de Operaciones; Delegatura para las Finanzas Criminales</t>
  </si>
  <si>
    <t>Erika Paola Pérez Tovar; Luz Ángela Bahamón Flórez</t>
  </si>
  <si>
    <t>epperezt@uiaf.gov.co; angela.bahamon@fiscalia.gov.co</t>
  </si>
  <si>
    <t>Unidad de Información y Análisis Financiero; Escuela Superior de Administración Pública; Fiscalía General de la Nación; Departamento Administrativo de la Presidencia de la República</t>
  </si>
  <si>
    <t>Subdirección de Análisis Estratégico; Oficina Asesora de Planeación; Delegatura para las Finanzas Criminales; Secretaría de Transparencia</t>
  </si>
  <si>
    <t>Fiscalía General de la Nación; Ministerio de Justicia y del Derecho</t>
  </si>
  <si>
    <t>Delegatura para las Finanzas Criminales; Dirección de Política Criminal y Penitenciaria|Dirección de Política contra las Drogas y Actividades Relacionadas</t>
  </si>
  <si>
    <t>angela.bahamon@fiscalia.gov.co; edgar.gonzalez@fiscalia.gov.co; maribel.rodriguez@minjusticia.gov.co; jenny.fagua@minjusticia.gov.co</t>
  </si>
  <si>
    <t>1.4. Elaborar análisis que permitan entender las economías ilícitas y el lavado de activos según particularidades territoriales.</t>
  </si>
  <si>
    <t>1.5. Diseñar e implementar un plan de capacitación sobre sistemas de administración de riesgo (SARLAFT) y denuncias penales dirigido a funcionarios de gobernaciones, alcaldías y entidades públicas que manejen recursos públicos.</t>
  </si>
  <si>
    <t>Unidad de Información y Análisis Financiero; Dirección de Impuestos y Aduanas Nacionales; Fiscalía General de la Nación; Ministerio de Tecnologías de la Información y las Comunicaciones; Superintendencia Financiera de Colombia; Superintendencia de Sociedades; Superintendencia de la Economía Solidaria</t>
  </si>
  <si>
    <t>1.7. Elaborar un catálogo con tipologías y señales de alerta de LA/FT/FPADM que permita a los supervisores conocer los riesgos para cada sector.</t>
  </si>
  <si>
    <t>Sí, 3.8</t>
  </si>
  <si>
    <t>Dirección de Política Criminal y Penitenciaria; Dirección de Política contra las Drogas y Actividades Relacionadas</t>
  </si>
  <si>
    <t>Dirección de Política Criminal y Penitenciaria; Dirección de Política contra las Drogas y Actividades Relacionadas; Subdirección de Análisis Estratégico</t>
  </si>
  <si>
    <t>Dirección de Impuestos y Aduanas Nacionales</t>
  </si>
  <si>
    <t>Sumatoria del porcentaje de avance en la presentación de un proyecto de ley para ampliar los delitos fuente del tipo penal de lavado de activos
Hito 1. Elaboración de proyecto de ley=50%.
Hito 2. Socialización e incorporación de comentarios al proyecto de ley=30%.
Hito 3. Presentación del proyecto de ley=20%.</t>
  </si>
  <si>
    <t>Sumatoria del porcentaje de avance en la presentación de proyecto modificatorio del Decreto 3420 de 2004 para reestructurar la Comisión de Coordinación Interinstitucional para el Control de Lavado de Activos (CCICLA)
Hito 1. Elaboración de proyecto modificatorio del Decreto 3420 de 2004=50%.
Hito 2. Socialización e incorporación de comentarios al proyecto modificatorio=30%.
Hito 3. Presentación del proyecto modificatorio del Decreto 3420 de 2004=20%.</t>
  </si>
  <si>
    <t>Sí, 2.6</t>
  </si>
  <si>
    <t>Porcentaje de avance en la realización de análisis bianuales de conductas susceptibles a ser incluidas en el artículo 323 del Código Penal como delitos fuente de lavado de activos.</t>
  </si>
  <si>
    <t>Sumatoria del porcentaje de avance en la realización de análisis bianuales de conductas susceptibles a ser incluidas en el artículo 323 del Código Penal como delitos fuente de lavado de activos
Hito 1. Consolidación de insumos para la elaboración del primer documento de análisis=5%.
Hito 2. Entrega primer documento de análisis [2022]=40%.
Hito 3. Socialización de primer documento de análisis con actores relevantes [2023]=5%.
Hito 4.  Consolidación de insumos para la elaboración del segundo documento de análisis [2024]=5%.
Hito 5. Entrega segundo documento de análisis [2025]=40%.
Hito 6. Socialización de segundo documento de análisis con actores relevantes [2025]=5%.</t>
  </si>
  <si>
    <t>Sí, 3.2</t>
  </si>
  <si>
    <t>Sumatoria del porcentaje de avance en la revisión de diferentes aspectos que contribuyan al robustecimiento del Sistema Estadístico ALA/CFT/CFPADM
Hito 1. Realización de reuniones semestrales de revisión [15% en 2021 y 3,75% cada semestre en adelante] =50%.
Hito 2. Elaboración de informes semestrales de revisión con recomendaciones de ajuste para el robustecimiento del Sistema Estadístico ALA/CFT/CFPADM [15% en 2021 y 3,5% cada semestre en adelante]=50%.</t>
  </si>
  <si>
    <t>Sí, 3.1, 3.6</t>
  </si>
  <si>
    <t>Unidad de Información y Análisis Financiero; Fiscalía General de la Nación; Ministerio de Justicia y del Derecho</t>
  </si>
  <si>
    <t>Subdirección de Análisis Estratégico; Delegatura para las Finanzas Criminales; Dirección de Política Criminal y Penitenciaria; Dirección de Política contra las Drogas y Actividades Relacionadas</t>
  </si>
  <si>
    <t>Subdirección de Análisis Estratégico; Dirección de Participación, Transparencia y Servicio al Ciudadano; Secretaría de Transparencia</t>
  </si>
  <si>
    <t>Sumatoria del porcentaje de avance en el desarrollo del aplicativo asociado al SIGEP y en actividades de apoyo para el uso y aprovechamiento de la información del aplicativo
Hito 1. Desarrollo de un aplicativo asociado al SIGEP que permita a los servidores públicos y contratistas que cumplen con la condición de PEP realizar el registro de la información establecida en la normatividad=20%.
Hito 2. Apoyar una vez al año a las entidades de supervisión en el seguimiento al aprovechamiento y uso de la información del aplicativo por parte de las IF y APNFD=45%.
[2022 a 2025: 11,25% por año].
Hito 3. Incorporar los conjuntos de datos recopilados y proporcionar análisis y visualizaciones en el Portal Anticorrupción de Colombia (PACO), administrado por la Secretaría de Transparencia, con el fin de promover la reutilización y aprovechamiento de los mismos, para así fortalecer el ejercicio del control social=35%. [2023 a 2025: 11,67% por año].</t>
  </si>
  <si>
    <t>Patricia Saavedra Yepes; Maribel Patricia Rodríguez Márquez; Jenny Constanza Fagua Duarte; Laura Victoria Corral Bautista</t>
  </si>
  <si>
    <t>Dirección Especializada de Extinción del Derecho de Dominio; Dirección de Política Criminal y Penitenciaria|Dirección de Política contra las Drogas y Actividades Relacionadas; Gerencia Técnica</t>
  </si>
  <si>
    <t>patricia.saavedra@fiscalia.gov.co; maribel.rodriguez@minjusticia.gov.co; jenny.fagua@minjusticia.gov.co; lcorral@saesas.gov.co</t>
  </si>
  <si>
    <t>Subdirección de Análisis Estratégico; Delegatura para las Finanzas Criminales</t>
  </si>
  <si>
    <t>Alvaro Mauricio Torres Ramírez; Luz Ángela Bahamón Flórez</t>
  </si>
  <si>
    <t>Unidad de Información y Análisis Financiero; Ministerio de Justicia y del Derecho</t>
  </si>
  <si>
    <t>Subdirección de Análisis Estratégico; Dirección de Política Criminal y Penitenciaria; Dirección de Política contra las Drogas y Actividades Relacionadas</t>
  </si>
  <si>
    <t>Alvaro Mauricio Torres Ramírez; Maribel Patricia Rodríguez Márquez; Jenny Constanza Fagua Duarte.</t>
  </si>
  <si>
    <t>Sí, 1.8</t>
  </si>
  <si>
    <t>Dirección de Política Criminal y Penitenciaria; Dirección de Política contra las Drogas y Actividades Relacionadas; Subdirección de Asuntos Postales; Subdirección de Análisis Estratégico</t>
  </si>
  <si>
    <t>Unidad de Información y Análisis Financiero; Dirección de Impuestos y Aduanas Nacionales; Fiscalía General de la Nación; Ministerio del Deporte; Ministerio de Justicia y del Derecho; Ministerio de Tecnologías de la Información y las Comunicaciones; Superintendencia Financiera de Colombia; Superintendencia de Notariado y Registro; Superintendencia de Sociedades; Superintendencia de la Economía Solidaria; Superintendencia de Transporte; Superintendencia de Vigilancia y Seguridad Privada; Unidad Administrativa Especial Junta Central de Contadores</t>
  </si>
  <si>
    <t>Dirección de Vigilancia Inspección y Control</t>
  </si>
  <si>
    <t>Grupo de Trabajo para la Recuperación de Activos Ilícitos de los Grupos Armados Organizados al Margen de la Ley Adscrito a la Delegada para las Finanzas Criminales; Dirección de Política Criminal y Penitenciaria; Gerencia Técnica</t>
  </si>
  <si>
    <t>Liliana Patricia Donado Sierra; Maribel Patricia Rodríguez Márquez; Laura Victoria Corral Bautista</t>
  </si>
  <si>
    <t>liliana.donado@fiscalia.gov.co; maribel.rodriguez@minjusticia.gov.co; jenny.fagua@minjusticia.gov.co; lcorral@saesas.gov.co</t>
  </si>
  <si>
    <t>Gerencia Técnica; Dirección Especializada de Extinción del Derecho de Dominio</t>
  </si>
  <si>
    <t>Laura Victoria Corral Bautista; Patricia Saavedra Yepes</t>
  </si>
  <si>
    <t>lcorral@saesas.gov.co; patricia.saavedra@fiscalia.gov.co</t>
  </si>
  <si>
    <t xml:space="preserve">Fiscalía General de la Nación; Ministerio de Justicia y del Derecho; Sociedad de Activos Especiales </t>
  </si>
  <si>
    <t>Unidad de Información y Análisis Financiero; Dirección de Impuestos y Aduanas Nacionales; Fiscalía General de la Nación; Ministerio de Defensa Nacional; Ministerio del Deporte; Ministerio de Justicia y del Derecho; Ministerio de Tecnologías de la Información y las Comunicaciones; Procuraduría General de la Nación; Sociedad de Activos Especiales; Departamento Administrativo de la Presidencia de la República; Superintendencia Financiera de Colombia; Superintendencia de Notariado y Registro; Superintendencia Nacional de Salud; Superintendencia de Sociedades; Superintendencia de Economía Solidaria; Superintendencia de Transporte; Superintendencia de Vigilancia y Seguridad Privada</t>
  </si>
  <si>
    <t>Unidad de Información y Análisis Financiero; Administradora del Monopolio Rentístico de los Juegos de Suerte y Azar -Coljuegos; Dirección de Impuestos y Aduanas Nacionales; Fiscalía General de la Nación; Ministerio del Deporte; Ministerio de Justicia y del Derecho; Ministerio de Tecnologías de la Información y las Comunicaciones; Ministerio de Defensa Nacional; Sociedad de Activos Especiales; Superintendencia Financiera de Colombia; Superintendencia de Notariado y Registro; Superintendencia de Salud; Superintendencia de Sociedades; Superintendencia de la Economía Solidaria; Superintendencia de Transporte; Superintendencia de Vigilancia y Seguridad Privada; Unidad Administrativa Especial Junta Central de Contadores</t>
  </si>
  <si>
    <t>Sociedad de Activos Especiales; Fiscalía General de la Nación</t>
  </si>
  <si>
    <t>Departamento Nacional de Planeación; Ministerio de Relaciones Exteriores; Ministerio de Hacienda y Crédito Público; Ministerio de Justicia y del Derecho; Ministerio de Defensa Nacional; Ministerio de Tecnologías de la Información y las Comunicaciones; Ministerio del Deporte; Fiscalía General de la Nación; Procuraduría General de la Nación; Dirección de Impuestos y Aduanas Nacionales; Departamento Administrativo de la Presidencia de la República; Sociedad de Activos Especiales; Unidad de Información y Análisis Financiero</t>
  </si>
  <si>
    <t>Unidad de Información y Análisis Financiero; Administradora del Monopolio Rentístico de los Juegos de Suerte y Azar -Coljuegos; Dirección de Impuestos y Aduanas Nacionales; Ministerio del Deporte; Ministerio de Tecnologías de la Información y las Comunicaciones; Superintendencia Financiera de Colombia; Superintendencia de Notariado y Registro; Superintendencia de Salud; Superintendencia de Sociedades; Superintendencia de la Economía Solidaria; Superintendencia de Transporte; Superintendencia de Vigilancia y Seguridad Privada; Unidad Administrativa Especial Junta Central de Contadores</t>
  </si>
  <si>
    <t>Despacho Secretaría de Transparencia; Subdirección de Análisis Estratégico</t>
  </si>
  <si>
    <t>Yenny Marcela Puentes Niño; Gloria Elsa Pinilla Castillo; Luz Ángela Bahamón Flórez; Alejandra Peña Martínez</t>
  </si>
  <si>
    <t>Subdirección de Análisis Estratégico; Dirección de Gestión de Fiscalización; Delegatura para las Finanzas Criminales; Dirección de Políticas y Consolidación de la Seguridad; GIT Deporte Profesional; Dirección de Política Criminal y Penitenciaria; Subdirección de Asuntos Postales; Procuraduría Delegada Ministerio Público Asuntos Penales; Gerencia Técnica; Despacho Secretaría de Transparencia; Delegatura para Riesgo de Lavado de Activos y Financiación del Terrorismo; Oficina Asesora de Planeación; Oficina de Metodologías de Supervisión y Análisis de Riesgos; Delegatura para Asuntos Económicos y Contables; Delegatura para la Supervisión de la Actividad Financiera en el Cooperativismo; Dirección de Promoción y Prevención en Tránsito y Transporte; Delegatura para el Control</t>
  </si>
  <si>
    <t>Subdirección de Análisis Estratégico; Dirección de Gestión de Fiscalización; Delegatura para las Finanzas Criminales; Subdirección de Asuntos Postales; Delegatura para Riesgo de Lavado de Activos y Financiación del Terrorismo; Delegatura para Asuntos Económicos y Contables; Delegatura para la Supervisión de la Actividad Financiera en el Cooperativismo</t>
  </si>
  <si>
    <t>Subdirección de Análisis Estratégico; Oficina Asesora de Planeación; Secretaria Técnica; Dirección de Gestión de Fiscalización; Delegatura para las Finanzas Criminales; GIT Deporte Profesional; Dirección de Política Criminal y Penitenciaria; Subdirección de Asuntos Postales; Subdirección de Gestión de Apoyo Policía Fiscal y Aduanera; Gerencia Técnica; Delegatura para Riesgo de Lavado de Activos y Financiación del Terrorismo; Oficina Asesora de Planeación; Oficina de Metodologías de Supervisión y Análisis de Riesgos; Delegatura para Asuntos Económicos y Contables; Delegatura para la Supervisión de la Actividad Financiera en el Cooperativismo; Dirección de Promoción y Prevención en Tránsito y Transporte; Delegatura para el Control; Dirección General</t>
  </si>
  <si>
    <t>Subdirección de Análisis Estratégico; Dirección de Gestión de Fiscalización; Delegatura para las Finanzas Criminales; GIT Deporte Profesional; Dirección de Política Criminal y Penitenciaria; Subdirección de Asuntos Postales; Delegatura para Riesgo de Lavado de Activos y Financiación del Terrorismo; Oficina Asesora de Planeación; Oficina de Metodologías de Supervisión y Análisis de Riesgos; Delegatura para Asuntos Económicos y Contables; Delegatura para la Supervisión de la Actividad Financiera en el Cooperativismo; Dirección de Promoción y Prevención en Tránsito y Transporte; Delegatura para el Control; Dirección General</t>
  </si>
  <si>
    <t>Subdirección de Análisis Estratégico; Oficina Asesora de Planeación; Secretaria Técnica; Dirección de Gestión de Fiscalización; GIT Deporte Profesional; Subdirección de Asuntos Postales; Delegatura para Riesgo de Lavado de Activos y Financiación del Terrorismo; Oficina Asesora de Planeación; Oficina de Metodologías de Supervisión y Análisis de Riesgos; Delegatura para Asuntos Económicos y Contables; Delegatura para la Supervisión de la Actividad Financiera en el Cooperativismo; Dirección de Promoción y Prevención en Tránsito y Transporte; Delegatura para el Control; Dirección General</t>
  </si>
  <si>
    <t>Sumatoria del porcentaje de avance en la expedición de una guía anticorrupción para entidades públicas que incluya el enfoque de riesgos de lavado de activos en el plan anticorrupción y en el mapa de riesgos de corrupción
Hito 1. Realizar estudio  diagnóstico sobre la necesidad de incluir sistemas de administración de riesgo de lavado de activos en entidades públicas=10% (2021).
Hito 2. Identificación de los principales riesgos y controles de lavado de activos en el mapa de riesgos de corrupción=20% (2022).
Hito 3. Expedición de la Guía de Riesgos de Corrupción con la inclusión del enfoque de  riesgos de lavado de activos=20% (2022).
Hito 4. Socializar con entidades del nivel nacional y territorial la nueva Guía de Riesgos de Corrupción con la inclusión de riesgos de lavados de activos=30% (2023, 2024, 2025).
Hito 5. Realizar informe de seguimiento a las actividades de asistencia técnica que se brinda a las entidades públicas, para que incluyan dentro de sus planes anticorrupción y mapas de riesgos de corrupción el sistema de administración de riesgos de lavado de activos=20% (2026).</t>
  </si>
  <si>
    <t>Características generales</t>
  </si>
  <si>
    <t>2.9. Realizar un estudio para determinar la necesidad de crear un supervisor único que tenga funciones sobre Actividades y Profesiones No Financieras Designadas (APNFD) y Entidades Sin Ánimo de Lucro (ESALES) no vigiladas, incluyendo abogados y contadores.</t>
  </si>
  <si>
    <t>Sumatoria del porcentaje de avance en la generación de indicadores de efectividad de los Reportes de Operaciones Sospechosas (ROS)
Hito 1. Documento metodológico de indicadores de efectividad de los ROS [Finaliza en 2022]=34%.
Hito 2. Construcción de reportes trimestrales de efectividad de los ROS [2,36% por trimestre]=33%.
Hito 3. Envío de reportes trimestrales sobre la efectividad de los ROS a las entidades [2,36% por trimestre]=33%.</t>
  </si>
  <si>
    <t>Unidad de Análisis Financiero</t>
  </si>
  <si>
    <t>x</t>
  </si>
  <si>
    <t>Número de Reportes</t>
  </si>
  <si>
    <t>UIAF</t>
  </si>
  <si>
    <t>1.7, 3.2, 3.3, 3.7</t>
  </si>
  <si>
    <t>Cantidad de Reportes de Operación Sospechosa (ROS)</t>
  </si>
  <si>
    <t>Sumatoria de número de Reportes de Operación Sospechosa (ROS)</t>
  </si>
  <si>
    <t>Mejorar el volumen y la calidad de los ROS como resultado del fortalecimiento de las labores de prevención con el fin de alcanzar una mayor efectividad del Sistema ALA/CFT</t>
  </si>
  <si>
    <t>Hacienda y Crédito Público</t>
  </si>
  <si>
    <t>Parametro de medición GAFI</t>
  </si>
  <si>
    <t>2.2, 2.4, 2.9</t>
  </si>
  <si>
    <t>Obtener una mejora en la calificación de la RI.11, a fin de demostrar que a través de la legislación propuesta se mitigan los riesgos identificados por el GAFI</t>
  </si>
  <si>
    <t xml:space="preserve">2.2, 2.3, 2.5, 2.6, 2.8, 3.4. </t>
  </si>
  <si>
    <t xml:space="preserve">Obtener una mejora en la calificación de la RI.5, a fin de demostrar que a través de la legislación propuesta se mitigan los riesgos identificados por el GAFI. </t>
  </si>
  <si>
    <t xml:space="preserve">Este indicador mide la mejora en la calificación del RI 5. sobre personas y estructuras jurídicas con el fin de aumentar la efectividad en cuanto a información de personas y estructuras jurídicas, la identificación de aquellas que son utilizadas indebidamente y medidas para impedirlo, la obtención de información de beneficiario final en personas y estructuras jurídicas, así como la existencia e imposición de sanciones eficaces, proporcionales y disuasivas.
</t>
  </si>
  <si>
    <t>Parámetro de medición GAFI</t>
  </si>
  <si>
    <t xml:space="preserve">Este indicador mide la mejora en la calificación del RI 11 sobre la financiación de la proliferación, con el fin de aumentar la información y vigilancia a actividades con el fin de imponer sanciones a actividades que contribuyan a la proliferación de armas de destrucción másiva y los vacios normativos que contribuyan al desarrollo de esta actividad. </t>
  </si>
  <si>
    <t>Fondo Monetario Internacional - GAFILAT, Informe de Evaluación Mutua de la República de Colombia, 2018.</t>
  </si>
  <si>
    <t>Según criterios GAFI, existen 4 clasificaciones para los Resultados Inmediatos las cuales son en orden ascendente: Bajo,  Moderado, Sustancia, Alto. Esta calificación se da en función de la capacidad de las instituciones que componen el Sistema ALA/CFT de controlar, vigilar y sancionar actividades consideradas de riesgo.</t>
  </si>
  <si>
    <t>1.2, 1.4, 2.1, 2.6, 2.8, 4.4, 4.5.</t>
  </si>
  <si>
    <t xml:space="preserve">Obtener una mejora en la calificación de la RI.7, a fin de demostrar que a través de la gestión del conocimiento, de la legislación propuesta y de actividades de coordinación se mitigan los riesgos identificados por el GAFI. </t>
  </si>
  <si>
    <t xml:space="preserve">3.2, 3.7, </t>
  </si>
  <si>
    <t>Este indicador mide la mejora en la calificación del RI 7. sobre la investigación y sanción de casos de lavado de activos, con el fin de aumentar la efectividad del Sistema a través de investigaciones de casos de lavado de activos de acuerdo con las amenazas y riesgos del país, sanciones eficaces, proporcionales y disuasivas, entre otros.</t>
  </si>
  <si>
    <t>Según criterios GAFI, existen 4 clasificaciones para los Resultados Inmediatos las cuales son en orden ascendente: Bajo, Moderado, Sustancial y Alto. Esta calificación se da en función de la capacidad de las instituciones que componen el Sistema ALA/CFT de controlar, vigilar y sancionar actividades consideradas de riesgo.</t>
  </si>
  <si>
    <t xml:space="preserve">Obtener una mejora en la calificación de la RI.9, a fin de demostrar que a través de la gestión del conocimiento, la legislación propuesta y de actividades de coordinación se mitigan los riesgos identificados por el GAFI. </t>
  </si>
  <si>
    <t xml:space="preserve">Este indicador mide la mejora en la calificación del RI 9. sobre la investigación y sanción de casos de financiación del terrorismo, con el fin de aumentar la efectividad del Sistema a través de investigaciones de casos de financiación del terrorismo, sanciones eficaces, proporcionales y disuasivas, aportes a estrategias contra el terrorismo, entre otros. 
</t>
  </si>
  <si>
    <t>1.2, 1.4, 2.1, 4.4, 4.5, 4.6, 4.7.</t>
  </si>
  <si>
    <t xml:space="preserve">2.1, 2.4, 2.5, 2.9, 4.4, 4.5, 4.6, 4.7. </t>
  </si>
  <si>
    <t xml:space="preserve">Obtener una mejora en la calificación de la RI.10, a fin de demostrar que a través de la gestión del conocimiento, la legislación propuesta y de actividades de coordinación se mitigan los riesgos identificados por el GAFI. </t>
  </si>
  <si>
    <t>Aumentar la utilidad de los ROS con el fin de que estos resulten funcionales para las entidades que los emplean y así aumentar la efectividad del Sistema ALA/CFT</t>
  </si>
  <si>
    <t xml:space="preserve">Este indicador busca demostrar, que a través de acciones coordinadas resultado del CONPES, se aumenta la efectividad de las entidades que componen el Sistema ALA/CFT a la hora de utilizar los ROS como instrumentos para la caracterización de procesos </t>
  </si>
  <si>
    <t>Aumentar la capacidad del Sistema ALA/CFT para interceptar recursos provenientes de actividades ilicitas</t>
  </si>
  <si>
    <t>Este indicador busca cuantificar la capacidad disruptiva del Sistema ALA/CFT en las economías ilegales, a fin de identificar su impacto y los montos que son capaces de afectar</t>
  </si>
  <si>
    <t>Mejorar la calidad de los ROS, con el fin de que estos sean utilizados por parte de las entidades que componen el Sistema ALA/CFT</t>
  </si>
  <si>
    <t xml:space="preserve">Este indicador mide la mejora en la calificación del RI 10. sobre medidas preventivas de financiación del terrorismo y sanciones financieras, con el fin de aumentar la efectividad del Sistema a través de la implementación de sanciones financieras dirigidas según las Resoluciones del Consejo de Seguridad de las Naciones Unidas, enfoque focalizado para APNFD en riesgo, privación a terroristas y financiadores.
</t>
  </si>
  <si>
    <t>Valor entre 0 y 5</t>
  </si>
  <si>
    <t>HOJA DE VIDA DEL INDICADOR DE RESULTADO 2</t>
  </si>
  <si>
    <t>Mejorar la efectividad de los Reportes enviados a las entidades parte del Sistema ALA/CFT</t>
  </si>
  <si>
    <t>Obtener una mejora en la calificación de la RI.3, a fin de demostrar que a través de la legislación propuesta se mitigan los riesgos identificados por el GAFI</t>
  </si>
  <si>
    <t>Este indicador mide la mejora en la calificación del RI 3 sobre supervisión, con el fin de identificar la necesidad de crear la figura de supervisión en sectores como los APNFP donde el GAFI identificó oportunidades de mejora</t>
  </si>
  <si>
    <t xml:space="preserve">1.2, 1.4, 2.1, 2.9 </t>
  </si>
  <si>
    <t>1.2, 1.4, 2.1, 2.5</t>
  </si>
  <si>
    <t>Obtener una mejora en la calificación de la RI.4, a fin de demostrar que a través de la legislación propuesta se mitigan los riesgos identificados por el GAFI</t>
  </si>
  <si>
    <t>Este indicador mide la mejora en la calificación del RI 4 sobre Medidas Preventivas con el fin de identificar la capacidad del Sistema ALA/CFT para regular actividades que superen el umbral de ingresos establecidos</t>
  </si>
  <si>
    <t>HOJA DE VIDA DEL INDICADOR DE RESULTADO 3</t>
  </si>
  <si>
    <t>HOJA DE VIDA DEL INDICADOR DE RESULTADO 4</t>
  </si>
  <si>
    <t>HOJA DE VIDA DEL INDICADOR DE RESULTADO 5</t>
  </si>
  <si>
    <t>HOJA DE VIDA DEL INDICADOR DE RESULTADO 6</t>
  </si>
  <si>
    <t>HOJA DE VIDA DEL INDICADOR DE RESULTADO 7</t>
  </si>
  <si>
    <t xml:space="preserve">Hacienda y Crédito Público </t>
  </si>
  <si>
    <t>HOJA DE VIDA DEL INDICADOR DE RESULTADO 8</t>
  </si>
  <si>
    <t>(Número casos difundidos/ROS). El desarrollo de esta indicador se hará en el marco de la acción 3.2</t>
  </si>
  <si>
    <t>HOJA DE VIDA DEL INDICADOR DE RESULTADO 12</t>
  </si>
  <si>
    <t>HOJA DE VIDA DEL INDICADOR DE RESULTADO 11</t>
  </si>
  <si>
    <t>HOJA DE VIDA DEL INDICADOR DE RESULTADO 10</t>
  </si>
  <si>
    <t>HOJA DE VIDA DEL INDICADOR DE RESULTADO 9</t>
  </si>
  <si>
    <t>(Número de proyectos de decreto reglamentarios realizados/Número de proyectos de decreto reglamentarios priorizados)*100
Nota: el reporte se realiza de forma acumulada.</t>
  </si>
  <si>
    <t>2.4. Elaborar un proyecto de decretos reglamentarios para estandarizar el concepto de cumplimiento y las funciones de supervisión de las Actividades y Profesiones No Financieras Designadas (APNFD), en el marco de los estándares internacionales del GAFI.</t>
  </si>
  <si>
    <t>Sumatoria de avance en la construcción del protocolo para la implementación del Acuerdo de Compartición de Activos con Estados Unidos
Hito 1. Realización de mesas de trabajo para acordar metodología de trabajo, estructura del documento, elementos jurídicos relevantes, entre otros aspectos=40%. [01/08/2021 - 31/10/2021]
Hito 2: Diseño del memorando para establecer el protocolo=30%. [1/11/2021-30/11/2021]
Hito 3: Expedición del protocolo avalado por las partes intervinientes=30%. [1/12/2021-31/12/2021]</t>
  </si>
  <si>
    <t xml:space="preserve">Este indicador mide el número de ROS, con el fin de contar con una mayor cantidad y robustez para su aprovechamiento por parte de entidades que componen el Sistema ALA/CFT. Estos reportes resultan fundamentales, a toda vez que constituyen un insumo fundamental para la identificación de recursos provenientes de actividades ilícitas. Con estos reportes, se espera fortalecer la estrategia de prevención del Sistema. </t>
  </si>
  <si>
    <t>Este indicador se ubica entre 0 y 5 y evalúa la completitud, descripción y datos necesarios del Reporte, a fin de que este sea empleado por parte de las entidades.</t>
  </si>
  <si>
    <t xml:space="preserve">Este indicador mide la efectividad de los ROS, a partir de la revisión de la información suministrada, específicamente si esta es clara, especifica y oportuna. Este indicador se mide sobre el total de ROS enviados por cada entidad. </t>
  </si>
  <si>
    <r>
      <t xml:space="preserve">Resultado inmediato de la evaluación mutua # 3. </t>
    </r>
    <r>
      <rPr>
        <b/>
        <sz val="11"/>
        <color rgb="FF000000"/>
        <rFont val="Calibri Light"/>
        <family val="2"/>
      </rPr>
      <t xml:space="preserve">Supervisión </t>
    </r>
  </si>
  <si>
    <r>
      <t xml:space="preserve">Resultado inmediato de la evaluación mutua # 4 </t>
    </r>
    <r>
      <rPr>
        <b/>
        <sz val="11"/>
        <color rgb="FF000000"/>
        <rFont val="Calibri Light"/>
        <family val="2"/>
      </rPr>
      <t xml:space="preserve">Medidas preventivas </t>
    </r>
  </si>
  <si>
    <r>
      <t xml:space="preserve">Resultado inmediato de la evaluación mutua # 5 </t>
    </r>
    <r>
      <rPr>
        <b/>
        <sz val="11"/>
        <color rgb="FF000000"/>
        <rFont val="Calibri Light"/>
        <family val="2"/>
      </rPr>
      <t xml:space="preserve">Personas y estructuras jurídicas </t>
    </r>
  </si>
  <si>
    <r>
      <t xml:space="preserve">Resultado inmediato de la evaluación mutua # 7 </t>
    </r>
    <r>
      <rPr>
        <b/>
        <sz val="11"/>
        <color rgb="FF000000"/>
        <rFont val="Calibri Light"/>
        <family val="2"/>
      </rPr>
      <t xml:space="preserve">Investigación y procesamiento de LA </t>
    </r>
  </si>
  <si>
    <r>
      <t xml:space="preserve">Resultado inmediato de la evaluación mutua # 9 </t>
    </r>
    <r>
      <rPr>
        <b/>
        <sz val="11"/>
        <color rgb="FF000000"/>
        <rFont val="Calibri Light"/>
        <family val="2"/>
      </rPr>
      <t xml:space="preserve">Investigación y procesamiento de FT </t>
    </r>
  </si>
  <si>
    <r>
      <t xml:space="preserve">Resultado inmediato de la evaluación mutua # 10 </t>
    </r>
    <r>
      <rPr>
        <b/>
        <sz val="11"/>
        <color rgb="FF000000"/>
        <rFont val="Calibri Light"/>
        <family val="2"/>
      </rPr>
      <t xml:space="preserve">Medidas preventivas de FT y sanciones financieras </t>
    </r>
  </si>
  <si>
    <r>
      <t xml:space="preserve">Resultado inmediato de la evaluación mutua # 11 </t>
    </r>
    <r>
      <rPr>
        <b/>
        <sz val="11"/>
        <color rgb="FF000000"/>
        <rFont val="Calibri Light"/>
        <family val="2"/>
      </rPr>
      <t xml:space="preserve">Sanciones financieras por FP </t>
    </r>
  </si>
  <si>
    <t xml:space="preserve">Resultado inmediato de la evaluación mutua # 3. Supervisión </t>
  </si>
  <si>
    <t>Política nacional antilavado de activos, contra la financiación del terrorismo y contra la financiación de la proliferación de armas de destrucción masiva.</t>
  </si>
  <si>
    <t>Mejorar la efectividad del Sistema Nacional Antilavado de Activos y Contra la Financiación del Terrorismo para prevenir, detectar, investigar y judicializar los fenómenos de lavado de activos, financiación del terrorismo y financiación de la proliferación de armas de destrucción masiva, así como perseguir los activos producto de su comisión en escenarios heterogéneos y cambiantes.</t>
  </si>
  <si>
    <t>Objetivo 3: Mejorar la gestión de la información del Sistema Nacional Antilavado de Activos y Contra la Financiación del Terrorismo para suplir las necesidades existentes y lograr mayores estándares de calidad, seguridad y oportunidad.</t>
  </si>
  <si>
    <t>Objetivo 4: Consolidar procesos de coordinación y cooperación entre los actores que conforman el Sistema Antilavado de Activos y Contra la Financiación del Terrorismo para generar sinergias que optimicen las labores de prevención, detección, investigación, judicialización y persecución de los activos.</t>
  </si>
  <si>
    <t xml:space="preserve">Resultado inmediato de la evaluación mutua # 4. Medidas preventivas </t>
  </si>
  <si>
    <t xml:space="preserve">Resultado inmediato de la evaluación mutua # 5. Personas y estructuras jurídicas </t>
  </si>
  <si>
    <t xml:space="preserve">Resultado inmediato de la evaluación mutua # 7. Investigación y procesamiento de LA </t>
  </si>
  <si>
    <t>Resultado inmediato de la evaluación mutua # 9. Investigación y procesamiento de FT</t>
  </si>
  <si>
    <t xml:space="preserve">Resultado inmediato de la evaluación mutua # 10. Medidas preventivas de FT y sanciones financieras </t>
  </si>
  <si>
    <t xml:space="preserve">Resultado inmediato de la evaluación mutua # 11. Sanciones financieras por FP </t>
  </si>
  <si>
    <t>Juan José Quintana Aranguren</t>
  </si>
  <si>
    <t>juan.quintana@cancilleria.gov.co</t>
  </si>
  <si>
    <t>William Andrés Castellanos Sarmiento; Rosa María Olarte Moreno; Luz Ángela Bahamón Flórez; Alejandra Peña Martínez; Oscar Fabian Hernández Celeita; Maribel Patricia Rodríguez Márquez; Jairo Luis Marulanda Lazcarro; Maria Eugenia Cárdenas Giraldo; Laura Victoria Corral Bautista; Camilo Ernesto Jaimes Poveda; César Octavio Reyes Acevedo; Juan Carlos Torres Rodriguez; Daniel Andres Pinzon Fonseca; Santiago López Zuluaga; Myriam Amparo Sosa Garcia; Carlos Andrés Naranjo Martínez; Edwin González Moreno</t>
  </si>
  <si>
    <t>William Andrés Castellanos Sarmiento; Maria Fernanda Reyes Sarmiento; Luz Ángela Bahamón Flórez; Camilo Ernesto Jaimes Poveda</t>
  </si>
  <si>
    <t>William Andrés Castellanos Sarmiento; Rosa María Olarte Moreno; Luz Ángela Bahamón Flórez; Jairo Luis Marulanda Lazcarro; César Octavio Reyes Acevedo; Santiago López Zuluaga; Myriam Amparo Sosa Garcia</t>
  </si>
  <si>
    <t xml:space="preserve">William Andrés Castellanos Sarmiento </t>
  </si>
  <si>
    <t>Maribel Patricia Rodríguez Márquez; Jenny Constanza Fagua Duarte; William Andrés Castellanos Sarmiento</t>
  </si>
  <si>
    <t>William Andrés Castellanos Sarmiento; William Sierra Agudelo; Rosa María Olarte Moreno; Luz Ángela Bahamón Flórez; Oscar Fabian Hernández Celeita; Maribel Patricia Rodríguez Márquez; Jairo Luis Marulanda Lazcarro; Óscar Cortés Dueñas; Laura Victoria Corral Bautista; César Octavio Reyes Acevedo; Juan Carlos Torres Rodriguez; Daniel Andres Pinzon Fonseca; Santiago López Zuluaga; Myriam Amparo Sosa Garcia; Carlos Andrés Naranjo Martínez; Edwin González Moreno; Tilcia Rosa Vergel Lafaurie</t>
  </si>
  <si>
    <t>William Andrés Castellanos Sarmiento; Luz Ángela Bahamón Flórez; Maribel Patricia Rodríguez Márquez; Jenny Constanza Fagua Duarte</t>
  </si>
  <si>
    <t>Maribel Patricia Rodríguez Márquez; Jenny Constanza Fagua Duarte; Jairo Luis Marulanda Lazcarro; William Andrés Castellanos Sarmiento.</t>
  </si>
  <si>
    <t>William Andrés Castellanos Sarmiento; Rosa María Olarte Moreno; Luz Ángela Bahamón Flórez; Oscar Fabian Hernández Celeita; Maribel Patricia Rodríguez Márquez; Jairo Luis Marulanda Lazcarro; César Octavio Reyes Acevedo; Juan Carlos Torres Rodriguez; Daniel Andres Pinzon Fonseca; Santiago López Zuluaga; Myriam Amparo Sosa Garcia; Carlos Andrés Naranjo Martínez; Edwin González Moreno; Tilcia Rosa Vergel Lafaurie</t>
  </si>
  <si>
    <t>William Andrés Castellanos Sarmiento; William Sierra Agudelo; Marta Patricia López Moreno; Rosa María Olarte Moreno; Luz Oscar Fabian Hernández Celeita; Jairo Luis Marulanda Lazcarro; César Octavio Reyes Acevedo; Juan Carlos Torres Rodriguez; Daniel Andres Pinzon Fonseca; Santiago López Zuluaga; Myriam Amparo Sosa Garcia; Carlos Andrés Naranjo Martínez; Edwin González Moreno; Tilcia Rosa Vergel Lafaurie</t>
  </si>
  <si>
    <t>Emanuel Puerto Ortiz; William Andrés Castellanos Sarmiento</t>
  </si>
  <si>
    <t>William Andrés Castellanos Sarmiento; Wilson Santiago Casas Ortiz</t>
  </si>
  <si>
    <t>wsarmiento@uiaf.gov.co; rolartem@dian.gov.co; angela.bahamon@fiscalia.gov.co; alejandra.pena@mindefensa.gov.co; oshernandez@mindeporte.gov.co; maribel.rodriguez@minjusticia.gov.co; jmarulandal@mintic.gov.co; mcardenasg@procuraduria.gov.co; lcorral@saesas.gov.co; camilojaimes@presidencia.gov.co; coreyes@superfinanciera.gov.co; juan.torres@supernotariado.gov.co; dpinzon@supersalud.gov.co; SLopez@supersociedades.gov.co; msosa@supersolidaria.gov.co; carlosnaranjo@supertransporte.gov.co; edgonzalez@supervigilancia.gov.co</t>
  </si>
  <si>
    <t>wsarmiento@uiaf.gov.co; mariaf.reyes@esap.edu.co; angela.bahamon@fiscalia.gov.co; camilojaimes@presidencia.gov.co</t>
  </si>
  <si>
    <t>wsarmiento@uiaf.gov.co; rolartem@dian.gov.co; angela.bahamon@fiscalia.gov.co; jmarulandal@mintic.gov.co; coreyes@superfinanciera.gov.co; SLopez@supersociedades.gov.co; msosa@supersolidaria.gov.co</t>
  </si>
  <si>
    <t>wsarmiento@uiaf.gov.co</t>
  </si>
  <si>
    <t>maribel.rodriguez@minjusticia.gov.co; jenny.fagua@minjusticia.gov.co; wsarmiento@uiaf.gov.co</t>
  </si>
  <si>
    <t>wsarmiento@uiaf.gov.co; wsierra@coljuegos.gov.co; rolartem@dian.gov.co; angela.bahamon@fiscalia.gov.co; oshernandez@mindeporte.gov.co; maribel.rodriguez@minjusticia.gov.co; jmarulandal@mintic.gov.co; polfa.subga@policia.gov.co; lcorral@saesas.gov.co; coreyes@superfinanciera.gov.co; juan.torres@supernotariado.gov.co; dpinzon@supersalud.gov.co; SLopez@supersociedades.gov.co; msosa@supersolidaria.gov.co; carlosnaranjo@supertransporte.gov.co; edgonzalez@supervigilancia.gov.co; asesor.direccion2@jcc.gov.co</t>
  </si>
  <si>
    <t>wsarmiento@uiaf.gov.co; angela.bahamon@fiscalia.gov.co;  maribel.rodriguez@minjusticia.gov.co; jenny.fagua@minjusticia.gov.co</t>
  </si>
  <si>
    <t>wsarmiento@uiaf.gov.co; gvargas@funcionpublica.gov.co; camilojaimes@presidencia.gov.co</t>
  </si>
  <si>
    <t>wsarmiento@uiaf.gov.co; angela.bahamon@fiscalia.gov.co</t>
  </si>
  <si>
    <t>wsarmiento@uiaf.gov.co; maribel.rodriguez@minjusticia.gov.co; jenny.fagua@minjusticia.gov.co.</t>
  </si>
  <si>
    <t>maribel.rodriguez@minjusticia.gov.co; jenny.fagua@minjusticia.gov.co; jmarulanda@mintic.gov.co; wsarmiento@uiaf.gov.co</t>
  </si>
  <si>
    <t>wsarmiento@uiaf.gov.co; rolartem@dian.gov.co; angela.bahamon@fiscalia.gov.co; oshernandez@mindeporte.gov.co; maribel.rodriguez@minjusticia.gov.co; jmarulandal@mintic.gov.co; coreyes@superfinanciera.gov.co; juan.torres@supernotariado.gov.co; dpinzon@supersalud.gov.co; SLopez@supersociedades.gov.co; msosa@supersolidaria.gov.co; carlosnaranjo@supertransporte.gov.co; edgonzalez@supervigilancia.gov.co; asesor.direccion2@jcc.gov.co</t>
  </si>
  <si>
    <t>wsarmiento@uiaf.gov.co; wsierra@coljuegos.gov.co; mplopez@coljuegos.gov.co; rolartem@dian.gov.co; oshernandez@mindeporte.gov.co; jmarulandal@mintic.gov.co; coreyes@superfinanciera.gov.co; juan.torres@supernotariado.gov.co; dpinzon@supersalud.gov.co; SLopez@supersociedades.gov.co; msosa@supersolidaria.gov.co; carlosnaranjo@supertransporte.gov.co; edgonzalez@supervigilancia.gov.co; asesor.direccion2@jcc.gov.co</t>
  </si>
  <si>
    <t>emanuelpuerto@presidencia.gov.co; wsarmiento@uiaf.gov.co</t>
  </si>
  <si>
    <t>wsarmiento@uiaf.gov.co; wilsoncasas@presidencia.gov.co</t>
  </si>
  <si>
    <t>Departamento Nacional de Planeación</t>
  </si>
  <si>
    <t>381 5000 ext.16034</t>
  </si>
  <si>
    <t>Objetivo 1:  Promover una gestión del conocimiento permanente entre los actores del Sistema Nacional Antilavado de Activos y Contra la Financiación del Terrorismo a fin de generar mayores competencias y un mejor entendimiento de los riesgos en cada uno de los sectores, así como para incentivar la participación ciudadana en la prevención activa y la denuncia de este tipo de conductas.</t>
  </si>
  <si>
    <t>Objetivo 2: Fortalecer el marco normativo antilavado de activos, contra la financiación del terrorismo y contra la financiación de la proliferación de armas de destrucción masiva para adaptarlo a los estándares internacionales y subsanar falencias existentes en la regulación de las entidades que conforman el Sistema.</t>
  </si>
  <si>
    <t>(Sumatoria montos por extinción de dominio/estimación del monto de lavado de activos)  El desarrollo de este indicador se hará en función de la acción 3.2</t>
  </si>
  <si>
    <t>Alfredo Rosero Vera</t>
  </si>
  <si>
    <t>Subdirector</t>
  </si>
  <si>
    <t>arosero@dnp.gov.co</t>
  </si>
  <si>
    <t>Para el numerador se tomará como linea base 60 casos, los cuales corresponden al indicador denominado "Estructuras criminales entregadas a  la Fiscalía  General de la Nación" del Plan Nacional de Desarrollo 2018 - 2022 "Pacto por Colombia, Pacto por la Equidad". En el caso del denominador, los cálculos se darán en función del numero de ROS utilizados para la caracterización de casos.</t>
  </si>
  <si>
    <t>Para el numerador, se tomará como fuente el sistema de información estadistico - SIE de la UIAF. Para el denominador, se tendrá en cuenta el numero de ROS reportados por los sujetos obligados y utilizados para la caracterización de casos.</t>
  </si>
  <si>
    <t xml:space="preserve">Dentro de la línea de acción 7del CONPES denominada como: “Desarrollar herramientas y mecanismos que permitan una información más accesible, oportuna y de mejor calidad”, se tiene como objetivo definir e implementar una metodología a partir de agosto de 2021 y hasta junio de 2026 para estimar el valor de la amenaza, el lavado de activos y la tasa de interceptación que alcanza el sistema. A partir de esta metodología, se establecerán los valores de este indicador que se plantea como: 
La tasa de interceptación evalúa los diferentes esfuerzos llevados a cabo para lograr el desmantelamiento de las economías ilícitas a partir de tres (3) componentes. El primero, el componente estratégico, relaciona las políticas públicas y lineamientos gubernamentales desarrollados con el objetivo de impactar los delitos que más afectan a la nación. El segundo, el componente estructural, incorpora los resultados generados por el correcto funcionamiento del Sistema ALA/CFT, que conduce a alcanzar resultados exitosos en sentencias condenatorias, extinciones de domino, inclusiones de personas naturales y jurídicas en listas restrictivas, y extradiciones. El tercer componente, el factor operativo de la tasa de interceptación, obedece a la evaluación de los resultados operacionales que se obtienen a través de las acciones de la Fuerza Pública y la Comunidad de Inteligencia, como, por ejemplo: la erradicación de cultivos ilícitos, las operaciones de interdicción, la incautación de mercancías, la intervención de minas ilegales, la destrucción de maquinaria amarilla, entre otros.
La tasa de interceptación es el resultado de la acción integral del Estado contra la amenaza que se origina en las diferentes actividades ilegales y debe entenderse como la relación porcentual entre el impacto en la expectativa de ganancia de las organizaciones criminales, efecto de los tres componentes, y la amenaza que se explica como el potencial de los dineros de origen ilícito sin el accionar estatal. Este es un dato que no puede ser estático o poseer una línea que es variable en el tiempo y depende de la interacción y eficacia de los diferentes actores en la lucha antilavado en Colombia.
</t>
  </si>
  <si>
    <t xml:space="preserve">Se tomará como fuente el sistema de información estadistico - SIE de la UIAF.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</si>
</sst>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 #,##0;\-&quot;$&quot;\ #,##0"/>
    <numFmt numFmtId="41" formatCode="_-* #,##0_-;\-* #,##0_-;_-* &quot;-&quot;_-;_-@_-"/>
    <numFmt numFmtId="164" formatCode="_ * #,##0.00_ ;_ * \-#,##0.00_ ;_ * &quot;-&quot;??_ ;_ @_ "/>
    <numFmt numFmtId="165" formatCode="_ * #,##0_ ;_ * \-#,##0_ ;_ * &quot;-&quot;??_ ;_ @_ "/>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0"/>
    <numFmt numFmtId="172" formatCode="#.##0,"/>
    <numFmt numFmtId="173" formatCode="\$#,"/>
    <numFmt numFmtId="174" formatCode="\$#,##0.00\ ;\(\$#,##0.00\)"/>
    <numFmt numFmtId="175" formatCode="#,##0.000;\-#,##0.000"/>
    <numFmt numFmtId="176" formatCode="_ [$€-2]\ * #,##0.00_ ;_ [$€-2]\ * \-#,##0.00_ ;_ [$€-2]\ * &quot;-&quot;??_ "/>
    <numFmt numFmtId="177" formatCode="0.0%"/>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8"/>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sz val="10"/>
      <name val="Arial Narrow"/>
      <family val="2"/>
    </font>
    <font>
      <sz val="16"/>
      <color theme="0"/>
      <name val="Arial Narrow"/>
      <family val="2"/>
    </font>
    <font>
      <b/>
      <sz val="14"/>
      <color theme="0"/>
      <name val="Arial Narrow"/>
      <family val="2"/>
    </font>
    <font>
      <b/>
      <sz val="14"/>
      <name val="Arial Narrow"/>
      <family val="2"/>
    </font>
    <font>
      <u/>
      <sz val="10"/>
      <color indexed="12"/>
      <name val="Arial"/>
      <family val="2"/>
    </font>
    <font>
      <sz val="14"/>
      <color theme="4"/>
      <name val="Arial Narrow"/>
      <family val="2"/>
    </font>
    <font>
      <b/>
      <i/>
      <sz val="14"/>
      <name val="Arial Narrow"/>
      <family val="2"/>
    </font>
    <font>
      <sz val="14"/>
      <color theme="5"/>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b/>
      <sz val="10"/>
      <color theme="1"/>
      <name val="Arial Narrow"/>
      <family val="2"/>
    </font>
    <font>
      <sz val="10"/>
      <color theme="1"/>
      <name val="Arial Narrow"/>
      <family val="2"/>
    </font>
    <font>
      <sz val="10"/>
      <color rgb="FFFF0000"/>
      <name val="Arial"/>
      <family val="2"/>
    </font>
    <font>
      <sz val="10"/>
      <color theme="8"/>
      <name val="Arial"/>
      <family val="2"/>
    </font>
    <font>
      <b/>
      <sz val="14"/>
      <color theme="1"/>
      <name val="Arial Narrow"/>
      <family val="2"/>
    </font>
    <font>
      <b/>
      <vertAlign val="superscript"/>
      <sz val="11"/>
      <name val="Arial Narrow"/>
      <family val="2"/>
    </font>
    <font>
      <b/>
      <vertAlign val="superscript"/>
      <sz val="10"/>
      <name val="Arial Narrow"/>
      <family val="2"/>
    </font>
    <font>
      <b/>
      <sz val="10"/>
      <color theme="9"/>
      <name val="Arial"/>
      <family val="2"/>
    </font>
    <font>
      <sz val="10"/>
      <color theme="9"/>
      <name val="Arial"/>
      <family val="2"/>
    </font>
    <font>
      <sz val="11"/>
      <name val="Times New Roman"/>
      <family val="1"/>
    </font>
    <font>
      <sz val="10"/>
      <name val="Arial"/>
      <family val="2"/>
    </font>
    <font>
      <sz val="11"/>
      <color rgb="FF0000FF"/>
      <name val="Arial Narrow"/>
      <family val="2"/>
    </font>
    <font>
      <sz val="9"/>
      <color indexed="81"/>
      <name val="Tahoma"/>
      <family val="2"/>
    </font>
    <font>
      <b/>
      <sz val="9"/>
      <color indexed="81"/>
      <name val="Tahoma"/>
      <family val="2"/>
    </font>
    <font>
      <sz val="10"/>
      <color rgb="FF000000"/>
      <name val="Arial Narrow"/>
      <family val="2"/>
    </font>
    <font>
      <b/>
      <sz val="11"/>
      <color rgb="FF000000"/>
      <name val="Calibri Light"/>
      <family val="2"/>
    </font>
    <font>
      <sz val="14"/>
      <color theme="1"/>
      <name val="Arial Narrow"/>
      <family val="2"/>
    </font>
  </fonts>
  <fills count="7">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1">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medium">
        <color auto="1"/>
      </top>
      <bottom/>
      <diagonal/>
    </border>
    <border>
      <left/>
      <right/>
      <top/>
      <bottom style="medium">
        <color auto="1"/>
      </bottom>
      <diagonal/>
    </border>
  </borders>
  <cellStyleXfs count="58">
    <xf numFmtId="0" fontId="0" fillId="0" borderId="0"/>
    <xf numFmtId="0" fontId="8" fillId="0" borderId="0">
      <protection locked="0"/>
    </xf>
    <xf numFmtId="0" fontId="8" fillId="0" borderId="0">
      <protection locked="0"/>
    </xf>
    <xf numFmtId="168" fontId="9" fillId="0" borderId="0">
      <protection locked="0"/>
    </xf>
    <xf numFmtId="167" fontId="7" fillId="0" borderId="0" applyFont="0" applyFill="0" applyBorder="0" applyAlignment="0" applyProtection="0"/>
    <xf numFmtId="0" fontId="6" fillId="0" borderId="0">
      <protection locked="0"/>
    </xf>
    <xf numFmtId="172" fontId="9" fillId="0" borderId="0">
      <protection locked="0"/>
    </xf>
    <xf numFmtId="169" fontId="9" fillId="0" borderId="0">
      <protection locked="0"/>
    </xf>
    <xf numFmtId="166" fontId="7" fillId="0" borderId="0" applyFont="0" applyFill="0" applyBorder="0" applyAlignment="0" applyProtection="0"/>
    <xf numFmtId="0" fontId="6" fillId="0" borderId="0">
      <protection locked="0"/>
    </xf>
    <xf numFmtId="173" fontId="9" fillId="0" borderId="0">
      <protection locked="0"/>
    </xf>
    <xf numFmtId="0" fontId="9" fillId="0" borderId="0">
      <protection locked="0"/>
    </xf>
    <xf numFmtId="176" fontId="6" fillId="0" borderId="0" applyFont="0" applyFill="0" applyBorder="0" applyAlignment="0" applyProtection="0"/>
    <xf numFmtId="0" fontId="9" fillId="0" borderId="0">
      <protection locked="0"/>
    </xf>
    <xf numFmtId="171" fontId="9" fillId="0" borderId="0">
      <protection locked="0"/>
    </xf>
    <xf numFmtId="171" fontId="9" fillId="0" borderId="0">
      <protection locked="0"/>
    </xf>
    <xf numFmtId="0" fontId="9" fillId="0" borderId="0">
      <protection locked="0"/>
    </xf>
    <xf numFmtId="0" fontId="8" fillId="0" borderId="0">
      <protection locked="0"/>
    </xf>
    <xf numFmtId="0" fontId="8" fillId="0" borderId="0">
      <protection locked="0"/>
    </xf>
    <xf numFmtId="0" fontId="8" fillId="0" borderId="0">
      <protection locked="0"/>
    </xf>
    <xf numFmtId="164" fontId="6" fillId="0" borderId="0" applyFont="0" applyFill="0" applyBorder="0" applyAlignment="0" applyProtection="0"/>
    <xf numFmtId="169" fontId="9" fillId="0" borderId="0">
      <protection locked="0"/>
    </xf>
    <xf numFmtId="175" fontId="6" fillId="0" borderId="0">
      <protection locked="0"/>
    </xf>
    <xf numFmtId="170" fontId="9" fillId="0" borderId="0">
      <protection locked="0"/>
    </xf>
    <xf numFmtId="9" fontId="6" fillId="0" borderId="0" applyFont="0" applyFill="0" applyBorder="0" applyAlignment="0" applyProtection="0"/>
    <xf numFmtId="168" fontId="9" fillId="0" borderId="0">
      <protection locked="0"/>
    </xf>
    <xf numFmtId="5" fontId="10" fillId="0" borderId="0">
      <protection locked="0"/>
    </xf>
    <xf numFmtId="39" fontId="11" fillId="0" borderId="1" applyFill="0">
      <alignment horizontal="left"/>
    </xf>
    <xf numFmtId="0" fontId="6" fillId="0" borderId="0" applyNumberFormat="0"/>
    <xf numFmtId="0" fontId="9" fillId="0" borderId="2">
      <protection locked="0"/>
    </xf>
    <xf numFmtId="0" fontId="12" fillId="0" borderId="0" applyProtection="0"/>
    <xf numFmtId="174" fontId="12" fillId="0" borderId="0" applyProtection="0"/>
    <xf numFmtId="0" fontId="13" fillId="0" borderId="0" applyProtection="0"/>
    <xf numFmtId="0" fontId="14" fillId="0" borderId="0" applyProtection="0"/>
    <xf numFmtId="0" fontId="12" fillId="0" borderId="3" applyProtection="0"/>
    <xf numFmtId="0" fontId="12" fillId="0" borderId="0"/>
    <xf numFmtId="10" fontId="12" fillId="0" borderId="0" applyProtection="0"/>
    <xf numFmtId="0" fontId="12" fillId="0" borderId="0"/>
    <xf numFmtId="2" fontId="12" fillId="0" borderId="0" applyProtection="0"/>
    <xf numFmtId="4" fontId="12" fillId="0" borderId="0" applyProtection="0"/>
    <xf numFmtId="0" fontId="5" fillId="0" borderId="0"/>
    <xf numFmtId="0" fontId="6" fillId="0" borderId="0"/>
    <xf numFmtId="0" fontId="33" fillId="0" borderId="0" applyNumberFormat="0" applyFill="0" applyBorder="0" applyAlignment="0" applyProtection="0">
      <alignment vertical="top"/>
      <protection locked="0"/>
    </xf>
    <xf numFmtId="0" fontId="4" fillId="0" borderId="0"/>
    <xf numFmtId="41" fontId="51" fillId="0" borderId="0" applyFont="0" applyFill="0" applyBorder="0" applyAlignment="0" applyProtection="0"/>
    <xf numFmtId="5" fontId="10" fillId="0" borderId="0">
      <protection locked="0"/>
    </xf>
    <xf numFmtId="39" fontId="7" fillId="0" borderId="1" applyFill="0">
      <alignment horizontal="left"/>
    </xf>
    <xf numFmtId="0" fontId="3" fillId="0" borderId="0"/>
    <xf numFmtId="0" fontId="3" fillId="0" borderId="0"/>
    <xf numFmtId="5" fontId="10" fillId="0" borderId="0">
      <protection locked="0"/>
    </xf>
    <xf numFmtId="39" fontId="7" fillId="0" borderId="1" applyFill="0">
      <alignment horizontal="left"/>
    </xf>
    <xf numFmtId="0" fontId="3" fillId="0" borderId="0"/>
    <xf numFmtId="0" fontId="3" fillId="0" borderId="0"/>
    <xf numFmtId="41" fontId="6" fillId="0" borderId="0" applyFont="0" applyFill="0" applyBorder="0" applyAlignment="0" applyProtection="0"/>
    <xf numFmtId="5" fontId="10" fillId="0" borderId="0">
      <protection locked="0"/>
    </xf>
    <xf numFmtId="0" fontId="2" fillId="0" borderId="0"/>
    <xf numFmtId="0" fontId="2" fillId="0" borderId="0"/>
    <xf numFmtId="41" fontId="6" fillId="0" borderId="0" applyFont="0" applyFill="0" applyBorder="0" applyAlignment="0" applyProtection="0"/>
  </cellStyleXfs>
  <cellXfs count="547">
    <xf numFmtId="0" fontId="0" fillId="0" borderId="0" xfId="0"/>
    <xf numFmtId="0" fontId="21" fillId="0" borderId="0" xfId="0" applyFont="1"/>
    <xf numFmtId="0" fontId="24" fillId="3" borderId="16" xfId="0" applyFont="1" applyFill="1" applyBorder="1" applyAlignment="1">
      <alignment horizontal="center" vertical="center"/>
    </xf>
    <xf numFmtId="0" fontId="18" fillId="3" borderId="15" xfId="0" applyFont="1" applyFill="1" applyBorder="1" applyAlignment="1">
      <alignment horizontal="center" vertical="center"/>
    </xf>
    <xf numFmtId="0" fontId="25" fillId="0" borderId="24" xfId="0" applyFont="1" applyBorder="1" applyAlignment="1">
      <alignment vertical="center" wrapText="1"/>
    </xf>
    <xf numFmtId="0" fontId="0" fillId="0" borderId="26" xfId="0" applyNumberFormat="1" applyFont="1" applyBorder="1" applyAlignment="1">
      <alignment horizontal="center" vertical="center"/>
    </xf>
    <xf numFmtId="0" fontId="0" fillId="0" borderId="4" xfId="0" applyNumberFormat="1" applyFont="1" applyBorder="1" applyAlignment="1">
      <alignment vertical="center" wrapText="1"/>
    </xf>
    <xf numFmtId="0" fontId="0" fillId="0" borderId="4" xfId="0" applyFont="1" applyBorder="1" applyAlignment="1">
      <alignment wrapText="1"/>
    </xf>
    <xf numFmtId="0" fontId="26" fillId="0" borderId="4" xfId="0" applyFont="1" applyBorder="1" applyAlignment="1">
      <alignment vertical="center" wrapText="1"/>
    </xf>
    <xf numFmtId="0" fontId="0" fillId="0" borderId="4" xfId="0" applyFont="1" applyBorder="1" applyAlignment="1">
      <alignment vertical="center" wrapText="1"/>
    </xf>
    <xf numFmtId="0" fontId="0" fillId="0" borderId="27" xfId="0" applyBorder="1" applyAlignment="1">
      <alignment vertical="center" wrapText="1"/>
    </xf>
    <xf numFmtId="0" fontId="0" fillId="0" borderId="4" xfId="0" applyBorder="1"/>
    <xf numFmtId="0" fontId="0" fillId="0" borderId="4" xfId="0" applyFont="1" applyBorder="1"/>
    <xf numFmtId="0" fontId="0" fillId="0" borderId="27" xfId="0" applyBorder="1"/>
    <xf numFmtId="0" fontId="26" fillId="0" borderId="4" xfId="0" applyFont="1" applyBorder="1" applyAlignment="1">
      <alignment horizontal="left" vertical="center"/>
    </xf>
    <xf numFmtId="0" fontId="0" fillId="0" borderId="4" xfId="0" applyBorder="1" applyAlignment="1">
      <alignment wrapText="1"/>
    </xf>
    <xf numFmtId="0" fontId="26" fillId="0" borderId="4" xfId="0" applyNumberFormat="1" applyFont="1" applyBorder="1" applyAlignment="1">
      <alignment vertical="center" wrapText="1"/>
    </xf>
    <xf numFmtId="0" fontId="0" fillId="0" borderId="28" xfId="0" applyNumberFormat="1" applyFont="1" applyFill="1" applyBorder="1" applyAlignment="1">
      <alignment horizontal="center" vertical="center"/>
    </xf>
    <xf numFmtId="0" fontId="0" fillId="0" borderId="17" xfId="0" applyNumberFormat="1" applyFont="1" applyFill="1" applyBorder="1" applyAlignment="1">
      <alignment vertical="center" wrapText="1"/>
    </xf>
    <xf numFmtId="0" fontId="0" fillId="0" borderId="17" xfId="0" applyBorder="1"/>
    <xf numFmtId="0" fontId="0" fillId="0" borderId="29" xfId="0" applyBorder="1"/>
    <xf numFmtId="0" fontId="15" fillId="5" borderId="0" xfId="0" applyFont="1" applyFill="1" applyAlignment="1" applyProtection="1">
      <alignment vertical="center"/>
    </xf>
    <xf numFmtId="9" fontId="15" fillId="5" borderId="0" xfId="0" applyNumberFormat="1" applyFont="1" applyFill="1" applyAlignment="1" applyProtection="1">
      <alignment vertical="center"/>
    </xf>
    <xf numFmtId="3" fontId="15" fillId="5" borderId="0" xfId="0" applyNumberFormat="1" applyFont="1" applyFill="1" applyAlignment="1" applyProtection="1">
      <alignment vertical="center"/>
    </xf>
    <xf numFmtId="0" fontId="15" fillId="0" borderId="0" xfId="0" applyFont="1" applyAlignment="1" applyProtection="1">
      <alignment vertical="center"/>
    </xf>
    <xf numFmtId="0" fontId="15" fillId="0" borderId="0" xfId="0" applyFont="1" applyFill="1" applyAlignment="1" applyProtection="1">
      <alignment vertical="center"/>
    </xf>
    <xf numFmtId="0" fontId="15" fillId="0" borderId="0" xfId="0" applyFont="1" applyFill="1" applyBorder="1" applyAlignment="1" applyProtection="1">
      <alignment vertical="center"/>
    </xf>
    <xf numFmtId="9" fontId="15" fillId="0" borderId="0" xfId="0" applyNumberFormat="1" applyFont="1" applyFill="1" applyBorder="1" applyAlignment="1" applyProtection="1">
      <alignment vertical="center"/>
    </xf>
    <xf numFmtId="3" fontId="15" fillId="0" borderId="0" xfId="0" applyNumberFormat="1" applyFont="1" applyFill="1" applyBorder="1" applyAlignment="1" applyProtection="1">
      <alignment vertical="center"/>
    </xf>
    <xf numFmtId="0" fontId="15" fillId="0" borderId="0" xfId="0" applyFont="1" applyFill="1" applyBorder="1" applyAlignment="1" applyProtection="1">
      <alignment vertical="center" wrapText="1"/>
    </xf>
    <xf numFmtId="9" fontId="15" fillId="0" borderId="0" xfId="0" applyNumberFormat="1" applyFont="1" applyFill="1" applyBorder="1" applyAlignment="1" applyProtection="1">
      <alignment vertical="center" wrapText="1"/>
    </xf>
    <xf numFmtId="3" fontId="15" fillId="0" borderId="0" xfId="0" applyNumberFormat="1" applyFont="1" applyFill="1" applyBorder="1" applyAlignment="1" applyProtection="1">
      <alignment vertical="center" wrapText="1"/>
    </xf>
    <xf numFmtId="0" fontId="21" fillId="0" borderId="0" xfId="0" applyFont="1" applyAlignment="1">
      <alignment vertical="center"/>
    </xf>
    <xf numFmtId="0" fontId="6" fillId="0" borderId="0" xfId="0" applyFont="1"/>
    <xf numFmtId="165" fontId="17" fillId="0" borderId="26" xfId="20" applyNumberFormat="1" applyFont="1" applyFill="1" applyBorder="1" applyAlignment="1" applyProtection="1">
      <alignment vertical="center" wrapText="1"/>
      <protection locked="0"/>
    </xf>
    <xf numFmtId="0" fontId="17" fillId="0" borderId="46" xfId="0" applyFont="1" applyFill="1" applyBorder="1" applyAlignment="1" applyProtection="1">
      <alignment vertical="center" wrapText="1"/>
      <protection locked="0"/>
    </xf>
    <xf numFmtId="0" fontId="29" fillId="0" borderId="34" xfId="0" applyFont="1" applyFill="1" applyBorder="1" applyAlignment="1" applyProtection="1">
      <alignment horizontal="left" vertical="top" wrapText="1"/>
      <protection locked="0"/>
    </xf>
    <xf numFmtId="0" fontId="29" fillId="0" borderId="55" xfId="0" applyFont="1" applyFill="1" applyBorder="1" applyAlignment="1" applyProtection="1">
      <alignment horizontal="left" vertical="top" wrapText="1"/>
      <protection locked="0"/>
    </xf>
    <xf numFmtId="0" fontId="29" fillId="0" borderId="56" xfId="0" applyFont="1" applyFill="1" applyBorder="1" applyAlignment="1" applyProtection="1">
      <alignment horizontal="left" vertical="top" wrapText="1"/>
      <protection locked="0"/>
    </xf>
    <xf numFmtId="0" fontId="29" fillId="0" borderId="57" xfId="0" applyFont="1" applyFill="1" applyBorder="1" applyAlignment="1" applyProtection="1">
      <alignment horizontal="left" vertical="top" wrapText="1"/>
      <protection locked="0"/>
    </xf>
    <xf numFmtId="0" fontId="29" fillId="0" borderId="58" xfId="0" applyFont="1" applyFill="1" applyBorder="1" applyAlignment="1" applyProtection="1">
      <alignment horizontal="left" vertical="top" wrapText="1"/>
      <protection locked="0"/>
    </xf>
    <xf numFmtId="0" fontId="29" fillId="0" borderId="59" xfId="0" applyFont="1" applyFill="1" applyBorder="1" applyAlignment="1" applyProtection="1">
      <alignment horizontal="left" vertical="top" wrapText="1"/>
      <protection locked="0"/>
    </xf>
    <xf numFmtId="0" fontId="18" fillId="3" borderId="52" xfId="0" applyFont="1" applyFill="1" applyBorder="1" applyAlignment="1" applyProtection="1">
      <alignment vertical="center" wrapText="1"/>
    </xf>
    <xf numFmtId="0" fontId="18" fillId="3" borderId="53" xfId="0" applyFont="1" applyFill="1" applyBorder="1" applyAlignment="1" applyProtection="1">
      <alignment vertical="center" wrapText="1"/>
    </xf>
    <xf numFmtId="0" fontId="18" fillId="3" borderId="52" xfId="0" applyFont="1" applyFill="1" applyBorder="1" applyAlignment="1" applyProtection="1">
      <alignment vertical="center"/>
    </xf>
    <xf numFmtId="0" fontId="18" fillId="3" borderId="53" xfId="0" applyFont="1" applyFill="1" applyBorder="1" applyAlignment="1" applyProtection="1">
      <alignment vertical="center"/>
    </xf>
    <xf numFmtId="1" fontId="19" fillId="0" borderId="46" xfId="0" applyNumberFormat="1" applyFont="1" applyFill="1" applyBorder="1" applyAlignment="1" applyProtection="1">
      <alignment vertical="center"/>
      <protection locked="0"/>
    </xf>
    <xf numFmtId="0" fontId="19" fillId="2" borderId="22" xfId="0" applyFont="1" applyFill="1" applyBorder="1" applyAlignment="1" applyProtection="1">
      <alignment vertical="center" wrapText="1"/>
      <protection locked="0"/>
    </xf>
    <xf numFmtId="0" fontId="20" fillId="3" borderId="52" xfId="0" applyFont="1" applyFill="1" applyBorder="1" applyAlignment="1" applyProtection="1">
      <alignment vertical="center"/>
    </xf>
    <xf numFmtId="0" fontId="20" fillId="3" borderId="53" xfId="0" applyFont="1" applyFill="1" applyBorder="1" applyAlignment="1" applyProtection="1">
      <alignment vertical="center"/>
    </xf>
    <xf numFmtId="0" fontId="29" fillId="0" borderId="1" xfId="0" applyFont="1" applyFill="1" applyBorder="1" applyAlignment="1" applyProtection="1">
      <alignment horizontal="left" vertical="top"/>
      <protection locked="0"/>
    </xf>
    <xf numFmtId="0" fontId="29" fillId="0" borderId="32" xfId="0" applyFont="1" applyFill="1" applyBorder="1" applyAlignment="1" applyProtection="1">
      <alignment horizontal="left" vertical="top" wrapText="1"/>
      <protection locked="0"/>
    </xf>
    <xf numFmtId="0" fontId="29" fillId="0" borderId="30" xfId="0" applyFont="1" applyFill="1" applyBorder="1" applyAlignment="1" applyProtection="1">
      <alignment horizontal="left" vertical="top"/>
      <protection locked="0"/>
    </xf>
    <xf numFmtId="0" fontId="29" fillId="0" borderId="0" xfId="0" applyFont="1" applyFill="1" applyBorder="1" applyAlignment="1" applyProtection="1">
      <alignment horizontal="left" vertical="top" wrapText="1"/>
      <protection locked="0"/>
    </xf>
    <xf numFmtId="0" fontId="17" fillId="4" borderId="4" xfId="0" applyFont="1" applyFill="1" applyBorder="1" applyAlignment="1">
      <alignment horizontal="center" vertical="center"/>
    </xf>
    <xf numFmtId="0" fontId="21" fillId="0" borderId="17" xfId="0" applyFont="1" applyFill="1" applyBorder="1" applyAlignment="1">
      <alignment vertical="center"/>
    </xf>
    <xf numFmtId="9" fontId="29" fillId="0" borderId="4" xfId="24" applyFont="1" applyFill="1" applyBorder="1" applyAlignment="1" applyProtection="1">
      <alignment horizontal="center" vertical="center" wrapText="1"/>
      <protection locked="0"/>
    </xf>
    <xf numFmtId="0" fontId="19" fillId="0" borderId="41" xfId="0" applyFont="1" applyBorder="1" applyAlignment="1" applyProtection="1">
      <alignment vertical="center"/>
      <protection locked="0"/>
    </xf>
    <xf numFmtId="0" fontId="16" fillId="0" borderId="43" xfId="0" applyFont="1" applyFill="1" applyBorder="1" applyAlignment="1" applyProtection="1">
      <alignment vertical="center"/>
    </xf>
    <xf numFmtId="0" fontId="16" fillId="0" borderId="22" xfId="0" applyFont="1" applyFill="1" applyBorder="1" applyAlignment="1" applyProtection="1">
      <alignment vertical="center"/>
    </xf>
    <xf numFmtId="0" fontId="17" fillId="0" borderId="45" xfId="0" applyFont="1" applyFill="1" applyBorder="1" applyAlignment="1" applyProtection="1">
      <alignment vertical="center"/>
      <protection locked="0"/>
    </xf>
    <xf numFmtId="2" fontId="29" fillId="0" borderId="4" xfId="20" applyNumberFormat="1" applyFont="1" applyFill="1" applyBorder="1" applyAlignment="1" applyProtection="1">
      <alignment horizontal="center" vertical="center" wrapText="1"/>
      <protection locked="0"/>
    </xf>
    <xf numFmtId="4" fontId="17" fillId="0" borderId="5" xfId="0" applyNumberFormat="1" applyFont="1" applyFill="1" applyBorder="1" applyAlignment="1" applyProtection="1">
      <alignment horizontal="centerContinuous" vertical="center"/>
      <protection locked="0"/>
    </xf>
    <xf numFmtId="0" fontId="17" fillId="4" borderId="5" xfId="0" applyFont="1" applyFill="1" applyBorder="1" applyAlignment="1" applyProtection="1">
      <alignment horizontal="centerContinuous" vertical="center" wrapText="1"/>
      <protection locked="0"/>
    </xf>
    <xf numFmtId="0" fontId="16" fillId="4" borderId="25" xfId="0" applyFont="1" applyFill="1" applyBorder="1" applyAlignment="1" applyProtection="1">
      <alignment horizontal="centerContinuous" vertical="center"/>
    </xf>
    <xf numFmtId="3" fontId="16" fillId="4" borderId="25" xfId="0" applyNumberFormat="1" applyFont="1" applyFill="1" applyBorder="1" applyAlignment="1" applyProtection="1">
      <alignment horizontal="centerContinuous" vertical="center"/>
    </xf>
    <xf numFmtId="4" fontId="17" fillId="0" borderId="22" xfId="0" applyNumberFormat="1" applyFont="1" applyFill="1" applyBorder="1" applyAlignment="1" applyProtection="1">
      <alignment horizontal="centerContinuous" vertical="center"/>
      <protection locked="0"/>
    </xf>
    <xf numFmtId="3" fontId="17" fillId="0" borderId="22" xfId="0" applyNumberFormat="1" applyFont="1" applyFill="1" applyBorder="1" applyAlignment="1" applyProtection="1">
      <alignment horizontal="centerContinuous" vertical="center"/>
      <protection locked="0"/>
    </xf>
    <xf numFmtId="3" fontId="17" fillId="0" borderId="11" xfId="0" applyNumberFormat="1" applyFont="1" applyFill="1" applyBorder="1" applyAlignment="1" applyProtection="1">
      <alignment horizontal="centerContinuous" vertical="center"/>
      <protection locked="0"/>
    </xf>
    <xf numFmtId="0" fontId="5" fillId="0" borderId="0" xfId="40"/>
    <xf numFmtId="0" fontId="5" fillId="5" borderId="0" xfId="40" applyFill="1"/>
    <xf numFmtId="0" fontId="35" fillId="5" borderId="4" xfId="41" applyFont="1" applyFill="1" applyBorder="1" applyAlignment="1">
      <alignment horizontal="left" vertical="center" wrapText="1"/>
    </xf>
    <xf numFmtId="0" fontId="34" fillId="5" borderId="1" xfId="41" applyFont="1" applyFill="1" applyBorder="1" applyAlignment="1">
      <alignment vertical="center"/>
    </xf>
    <xf numFmtId="0" fontId="37" fillId="5" borderId="32" xfId="41" applyFont="1" applyFill="1" applyBorder="1" applyAlignment="1">
      <alignment vertical="center" wrapText="1"/>
    </xf>
    <xf numFmtId="0" fontId="37" fillId="5" borderId="48" xfId="41" applyFont="1" applyFill="1" applyBorder="1" applyAlignment="1">
      <alignment vertical="center" wrapText="1"/>
    </xf>
    <xf numFmtId="0" fontId="37" fillId="5" borderId="30" xfId="41" applyFont="1" applyFill="1" applyBorder="1" applyAlignment="1">
      <alignment vertical="center"/>
    </xf>
    <xf numFmtId="0" fontId="37" fillId="5" borderId="51" xfId="41" applyFont="1" applyFill="1" applyBorder="1" applyAlignment="1">
      <alignment vertical="center" wrapText="1"/>
    </xf>
    <xf numFmtId="0" fontId="37" fillId="5" borderId="65" xfId="41" applyFont="1" applyFill="1" applyBorder="1" applyAlignment="1">
      <alignment vertical="center" wrapText="1"/>
    </xf>
    <xf numFmtId="0" fontId="5" fillId="0" borderId="0" xfId="40" applyFill="1"/>
    <xf numFmtId="0" fontId="37" fillId="5" borderId="30" xfId="42" applyFont="1" applyFill="1" applyBorder="1" applyAlignment="1" applyProtection="1">
      <alignment horizontal="right" vertical="center" wrapText="1"/>
    </xf>
    <xf numFmtId="0" fontId="37" fillId="5" borderId="9" xfId="42" applyFont="1" applyFill="1" applyBorder="1" applyAlignment="1" applyProtection="1">
      <alignment horizontal="justify" vertical="center" wrapText="1"/>
    </xf>
    <xf numFmtId="0" fontId="37" fillId="5" borderId="0" xfId="42" applyFont="1" applyFill="1" applyBorder="1" applyAlignment="1" applyProtection="1">
      <alignment horizontal="right" vertical="center" wrapText="1"/>
    </xf>
    <xf numFmtId="0" fontId="37" fillId="5" borderId="4" xfId="42" applyFont="1" applyFill="1" applyBorder="1" applyAlignment="1" applyProtection="1">
      <alignment vertical="center" wrapText="1"/>
    </xf>
    <xf numFmtId="0" fontId="37" fillId="5" borderId="30" xfId="42" applyFont="1" applyFill="1" applyBorder="1" applyAlignment="1" applyProtection="1">
      <alignment horizontal="center" vertical="center" wrapText="1"/>
    </xf>
    <xf numFmtId="0" fontId="37" fillId="5" borderId="38" xfId="42" applyFont="1" applyFill="1" applyBorder="1" applyAlignment="1" applyProtection="1">
      <alignment horizontal="center" vertical="center" wrapText="1"/>
    </xf>
    <xf numFmtId="0" fontId="37" fillId="5" borderId="7" xfId="42" applyFont="1" applyFill="1" applyBorder="1" applyAlignment="1" applyProtection="1">
      <alignment horizontal="right" vertical="center" wrapText="1"/>
    </xf>
    <xf numFmtId="0" fontId="37" fillId="5" borderId="0" xfId="42" applyFont="1" applyFill="1" applyBorder="1" applyAlignment="1" applyProtection="1">
      <alignment horizontal="right" vertical="center"/>
    </xf>
    <xf numFmtId="0" fontId="37" fillId="5" borderId="38" xfId="41" applyFont="1" applyFill="1" applyBorder="1" applyAlignment="1">
      <alignment horizontal="left" vertical="center" wrapText="1"/>
    </xf>
    <xf numFmtId="0" fontId="37" fillId="5" borderId="30" xfId="41" applyFont="1" applyFill="1" applyBorder="1" applyAlignment="1">
      <alignment horizontal="right" vertical="center" wrapText="1"/>
    </xf>
    <xf numFmtId="0" fontId="37" fillId="5" borderId="51" xfId="41" applyFont="1" applyFill="1" applyBorder="1" applyAlignment="1">
      <alignment horizontal="center" vertical="center" wrapText="1"/>
    </xf>
    <xf numFmtId="0" fontId="37" fillId="5" borderId="38" xfId="41" applyFont="1" applyFill="1" applyBorder="1" applyAlignment="1">
      <alignment vertical="center" wrapText="1"/>
    </xf>
    <xf numFmtId="0" fontId="37" fillId="5" borderId="4" xfId="41" applyFont="1" applyFill="1" applyBorder="1" applyAlignment="1">
      <alignment vertical="center" wrapText="1"/>
    </xf>
    <xf numFmtId="0" fontId="37" fillId="5" borderId="4" xfId="41" applyFont="1" applyFill="1" applyBorder="1" applyAlignment="1">
      <alignment horizontal="right" vertical="center" wrapText="1"/>
    </xf>
    <xf numFmtId="0" fontId="37" fillId="5" borderId="10" xfId="41" applyFont="1" applyFill="1" applyBorder="1" applyAlignment="1">
      <alignment vertical="center" wrapText="1"/>
    </xf>
    <xf numFmtId="0" fontId="0" fillId="4" borderId="11" xfId="0" applyFill="1" applyBorder="1" applyAlignment="1">
      <alignment horizontal="centerContinuous"/>
    </xf>
    <xf numFmtId="0" fontId="38" fillId="5" borderId="0" xfId="40" applyFont="1" applyFill="1" applyBorder="1" applyAlignment="1">
      <alignment horizontal="center"/>
    </xf>
    <xf numFmtId="0" fontId="37" fillId="5" borderId="0" xfId="41" applyFont="1" applyFill="1" applyBorder="1" applyAlignment="1">
      <alignment horizontal="right" vertical="center" wrapText="1"/>
    </xf>
    <xf numFmtId="0" fontId="30" fillId="3" borderId="41" xfId="0" applyFont="1" applyFill="1" applyBorder="1" applyAlignment="1" applyProtection="1">
      <alignment horizontal="centerContinuous" vertical="center"/>
    </xf>
    <xf numFmtId="0" fontId="30" fillId="3" borderId="40" xfId="0" applyFont="1" applyFill="1" applyBorder="1" applyAlignment="1" applyProtection="1">
      <alignment horizontal="centerContinuous" vertical="center"/>
    </xf>
    <xf numFmtId="0" fontId="30" fillId="3" borderId="42" xfId="0" applyFont="1" applyFill="1" applyBorder="1" applyAlignment="1" applyProtection="1">
      <alignment horizontal="centerContinuous" vertical="center"/>
    </xf>
    <xf numFmtId="0" fontId="0" fillId="4" borderId="44" xfId="0" applyFill="1" applyBorder="1" applyAlignment="1">
      <alignment horizontal="centerContinuous"/>
    </xf>
    <xf numFmtId="0" fontId="17" fillId="4" borderId="68" xfId="0" applyFont="1" applyFill="1" applyBorder="1" applyAlignment="1" applyProtection="1">
      <alignment horizontal="center" vertical="center" wrapText="1"/>
      <protection locked="0"/>
    </xf>
    <xf numFmtId="0" fontId="34" fillId="5" borderId="30" xfId="41" applyFont="1" applyFill="1" applyBorder="1" applyAlignment="1">
      <alignment horizontal="left" vertical="center" wrapText="1"/>
    </xf>
    <xf numFmtId="0" fontId="34" fillId="5" borderId="38" xfId="41" applyFont="1" applyFill="1" applyBorder="1" applyAlignment="1">
      <alignment horizontal="left" vertical="center" wrapText="1"/>
    </xf>
    <xf numFmtId="0" fontId="37" fillId="5" borderId="51" xfId="41" applyFont="1" applyFill="1" applyBorder="1" applyAlignment="1">
      <alignment horizontal="centerContinuous" vertical="center" wrapText="1"/>
    </xf>
    <xf numFmtId="0" fontId="38" fillId="5" borderId="0" xfId="40" applyFont="1" applyFill="1" applyBorder="1" applyAlignment="1">
      <alignment horizontal="centerContinuous"/>
    </xf>
    <xf numFmtId="0" fontId="37" fillId="5" borderId="0" xfId="41" applyFont="1" applyFill="1" applyBorder="1" applyAlignment="1">
      <alignment horizontal="centerContinuous" vertical="center" wrapText="1"/>
    </xf>
    <xf numFmtId="0" fontId="38" fillId="5" borderId="4" xfId="40" applyFont="1" applyFill="1" applyBorder="1" applyAlignment="1">
      <alignment horizontal="center"/>
    </xf>
    <xf numFmtId="0" fontId="5" fillId="0" borderId="0" xfId="40" applyBorder="1"/>
    <xf numFmtId="49" fontId="31" fillId="3" borderId="35" xfId="41" applyNumberFormat="1" applyFont="1" applyFill="1" applyBorder="1" applyAlignment="1">
      <alignment horizontal="centerContinuous" vertical="center"/>
    </xf>
    <xf numFmtId="49" fontId="31" fillId="3" borderId="36" xfId="41" applyNumberFormat="1" applyFont="1" applyFill="1" applyBorder="1" applyAlignment="1">
      <alignment horizontal="centerContinuous" vertical="center"/>
    </xf>
    <xf numFmtId="49" fontId="31" fillId="3" borderId="37" xfId="41" applyNumberFormat="1" applyFont="1" applyFill="1" applyBorder="1" applyAlignment="1">
      <alignment horizontal="centerContinuous" vertical="center"/>
    </xf>
    <xf numFmtId="0" fontId="42" fillId="4" borderId="22" xfId="0" applyFont="1" applyFill="1" applyBorder="1" applyAlignment="1" applyProtection="1">
      <alignment horizontal="centerContinuous" vertical="center"/>
    </xf>
    <xf numFmtId="0" fontId="41" fillId="4" borderId="22" xfId="0" applyFont="1" applyFill="1" applyBorder="1" applyAlignment="1" applyProtection="1">
      <alignment horizontal="centerContinuous" vertical="center"/>
    </xf>
    <xf numFmtId="0" fontId="42" fillId="4" borderId="11" xfId="0" applyFont="1" applyFill="1" applyBorder="1" applyAlignment="1" applyProtection="1">
      <alignment horizontal="centerContinuous" vertical="center"/>
    </xf>
    <xf numFmtId="0" fontId="30" fillId="4" borderId="22" xfId="0" applyFont="1" applyFill="1" applyBorder="1" applyAlignment="1" applyProtection="1">
      <alignment horizontal="centerContinuous" vertical="center"/>
    </xf>
    <xf numFmtId="0" fontId="30" fillId="4" borderId="44" xfId="0" applyFont="1" applyFill="1" applyBorder="1" applyAlignment="1" applyProtection="1">
      <alignment horizontal="centerContinuous" vertical="center"/>
    </xf>
    <xf numFmtId="0" fontId="19" fillId="0" borderId="22" xfId="0" applyFont="1" applyBorder="1" applyAlignment="1" applyProtection="1">
      <alignment horizontal="center" vertical="center" wrapText="1"/>
      <protection locked="0"/>
    </xf>
    <xf numFmtId="14" fontId="19" fillId="0" borderId="22" xfId="0" applyNumberFormat="1"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1" fontId="19" fillId="0" borderId="22" xfId="0" applyNumberFormat="1" applyFont="1" applyFill="1" applyBorder="1" applyAlignment="1" applyProtection="1">
      <alignment vertical="center"/>
      <protection locked="0"/>
    </xf>
    <xf numFmtId="1" fontId="19" fillId="0" borderId="11" xfId="0" applyNumberFormat="1" applyFont="1" applyFill="1" applyBorder="1" applyAlignment="1" applyProtection="1">
      <alignment vertical="center"/>
      <protection locked="0"/>
    </xf>
    <xf numFmtId="0" fontId="19" fillId="0" borderId="11" xfId="0" applyFont="1" applyBorder="1" applyAlignment="1" applyProtection="1">
      <alignment vertical="center" wrapText="1"/>
      <protection locked="0"/>
    </xf>
    <xf numFmtId="0" fontId="16" fillId="2" borderId="22" xfId="0" applyFont="1" applyFill="1" applyBorder="1" applyAlignment="1" applyProtection="1">
      <alignment vertical="center"/>
    </xf>
    <xf numFmtId="0" fontId="19" fillId="2" borderId="11" xfId="0" applyFont="1" applyFill="1" applyBorder="1" applyAlignment="1" applyProtection="1">
      <alignment vertical="center" wrapText="1"/>
      <protection locked="0"/>
    </xf>
    <xf numFmtId="0" fontId="16" fillId="2" borderId="22" xfId="0" applyFont="1" applyFill="1" applyBorder="1" applyAlignment="1" applyProtection="1">
      <alignment vertical="center" wrapText="1"/>
    </xf>
    <xf numFmtId="0" fontId="16" fillId="2" borderId="5" xfId="0" applyFont="1" applyFill="1" applyBorder="1" applyAlignment="1" applyProtection="1">
      <alignment vertical="center"/>
    </xf>
    <xf numFmtId="0" fontId="16" fillId="0" borderId="31" xfId="0" applyFont="1" applyFill="1" applyBorder="1" applyAlignment="1" applyProtection="1">
      <alignment vertical="center"/>
    </xf>
    <xf numFmtId="0" fontId="16" fillId="0" borderId="7" xfId="0" applyFont="1" applyFill="1" applyBorder="1" applyAlignment="1" applyProtection="1">
      <alignment vertical="center"/>
    </xf>
    <xf numFmtId="0" fontId="16" fillId="0" borderId="45" xfId="0" applyFont="1" applyFill="1" applyBorder="1" applyAlignment="1" applyProtection="1">
      <alignment vertical="center"/>
    </xf>
    <xf numFmtId="0" fontId="16" fillId="0" borderId="46" xfId="0" applyFont="1" applyFill="1" applyBorder="1" applyAlignment="1" applyProtection="1">
      <alignment vertical="center"/>
    </xf>
    <xf numFmtId="0" fontId="16" fillId="0" borderId="5" xfId="0" applyFont="1" applyBorder="1" applyAlignment="1" applyProtection="1">
      <alignment vertical="center"/>
    </xf>
    <xf numFmtId="0" fontId="16" fillId="0" borderId="22" xfId="0" applyFont="1" applyBorder="1" applyAlignment="1" applyProtection="1">
      <alignment vertical="center"/>
    </xf>
    <xf numFmtId="0" fontId="0" fillId="0" borderId="0" xfId="0" applyFill="1" applyBorder="1"/>
    <xf numFmtId="0" fontId="37" fillId="5" borderId="0" xfId="42" applyFont="1" applyFill="1" applyBorder="1" applyAlignment="1" applyProtection="1">
      <alignment vertical="center" wrapText="1"/>
    </xf>
    <xf numFmtId="0" fontId="39" fillId="5" borderId="0" xfId="42" applyFont="1" applyFill="1" applyBorder="1" applyAlignment="1" applyProtection="1">
      <alignment vertical="center" wrapText="1"/>
    </xf>
    <xf numFmtId="0" fontId="38" fillId="5" borderId="0" xfId="40" applyFont="1" applyFill="1" applyBorder="1" applyAlignment="1"/>
    <xf numFmtId="0" fontId="0" fillId="0" borderId="0" xfId="0" applyBorder="1"/>
    <xf numFmtId="0" fontId="0" fillId="0" borderId="0" xfId="0" applyBorder="1" applyAlignment="1"/>
    <xf numFmtId="0" fontId="6" fillId="0" borderId="74" xfId="0" applyFont="1" applyBorder="1" applyAlignment="1">
      <alignment vertical="center" wrapText="1"/>
    </xf>
    <xf numFmtId="0" fontId="21" fillId="0" borderId="76" xfId="0" applyFont="1" applyBorder="1" applyAlignment="1">
      <alignment vertical="center" wrapText="1"/>
    </xf>
    <xf numFmtId="0" fontId="6" fillId="0" borderId="76" xfId="0" applyFont="1" applyBorder="1" applyAlignment="1">
      <alignment vertical="center" wrapText="1"/>
    </xf>
    <xf numFmtId="0" fontId="6" fillId="0" borderId="76" xfId="0" applyFont="1" applyBorder="1" applyAlignment="1">
      <alignment horizontal="justify" vertical="center" wrapText="1"/>
    </xf>
    <xf numFmtId="0" fontId="21" fillId="6" borderId="77" xfId="0" applyFont="1" applyFill="1" applyBorder="1" applyAlignment="1">
      <alignment horizontal="center" vertical="center" wrapText="1"/>
    </xf>
    <xf numFmtId="0" fontId="6" fillId="5" borderId="78" xfId="42" applyFont="1" applyFill="1" applyBorder="1" applyAlignment="1" applyProtection="1">
      <alignment vertical="center" wrapText="1"/>
    </xf>
    <xf numFmtId="0" fontId="5" fillId="3" borderId="0" xfId="40" applyFill="1"/>
    <xf numFmtId="0" fontId="6" fillId="5" borderId="76" xfId="42" applyFont="1" applyFill="1" applyBorder="1" applyAlignment="1" applyProtection="1">
      <alignment vertical="center" wrapText="1"/>
    </xf>
    <xf numFmtId="0" fontId="24" fillId="3" borderId="4" xfId="0" applyFont="1" applyFill="1" applyBorder="1" applyAlignment="1">
      <alignment horizontal="center" vertical="center"/>
    </xf>
    <xf numFmtId="0" fontId="18" fillId="3" borderId="4" xfId="0" applyFont="1" applyFill="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horizontal="justify" vertical="center" wrapText="1"/>
    </xf>
    <xf numFmtId="0" fontId="36" fillId="5" borderId="5" xfId="41" applyFont="1" applyFill="1" applyBorder="1" applyAlignment="1">
      <alignment vertical="center" wrapText="1"/>
    </xf>
    <xf numFmtId="0" fontId="36" fillId="5" borderId="22" xfId="41" applyFont="1" applyFill="1" applyBorder="1" applyAlignment="1">
      <alignment vertical="center" wrapText="1"/>
    </xf>
    <xf numFmtId="0" fontId="37" fillId="5" borderId="4" xfId="42" applyFont="1" applyFill="1" applyBorder="1" applyAlignment="1" applyProtection="1">
      <alignment horizontal="right" vertical="center" wrapText="1"/>
    </xf>
    <xf numFmtId="0" fontId="37" fillId="5" borderId="68" xfId="42" applyFont="1" applyFill="1" applyBorder="1" applyAlignment="1" applyProtection="1">
      <alignment vertical="center" wrapText="1"/>
    </xf>
    <xf numFmtId="0" fontId="32" fillId="4" borderId="26" xfId="41" applyFont="1" applyFill="1" applyBorder="1" applyAlignment="1">
      <alignment horizontal="left" vertical="center" wrapText="1"/>
    </xf>
    <xf numFmtId="0" fontId="35" fillId="4" borderId="39" xfId="41" applyFont="1" applyFill="1" applyBorder="1" applyAlignment="1">
      <alignment horizontal="left" vertical="center" wrapText="1"/>
    </xf>
    <xf numFmtId="0" fontId="35" fillId="4" borderId="26" xfId="41" applyFont="1" applyFill="1" applyBorder="1" applyAlignment="1">
      <alignment horizontal="left" vertical="center" wrapText="1"/>
    </xf>
    <xf numFmtId="0" fontId="5" fillId="4" borderId="71" xfId="40" applyFill="1" applyBorder="1" applyAlignment="1">
      <alignment horizontal="centerContinuous"/>
    </xf>
    <xf numFmtId="0" fontId="32" fillId="4" borderId="72" xfId="41" applyFont="1" applyFill="1" applyBorder="1" applyAlignment="1">
      <alignment horizontal="centerContinuous" vertical="center" wrapText="1"/>
    </xf>
    <xf numFmtId="0" fontId="36" fillId="5" borderId="44" xfId="41" applyFont="1" applyFill="1" applyBorder="1" applyAlignment="1">
      <alignment vertical="center" wrapText="1"/>
    </xf>
    <xf numFmtId="0" fontId="16" fillId="4" borderId="25" xfId="0" applyFont="1" applyFill="1" applyBorder="1" applyAlignment="1" applyProtection="1">
      <alignment horizontal="centerContinuous" vertical="center"/>
      <protection locked="0"/>
    </xf>
    <xf numFmtId="0" fontId="16" fillId="4" borderId="41" xfId="0" applyFont="1" applyFill="1" applyBorder="1" applyAlignment="1" applyProtection="1">
      <alignment horizontal="centerContinuous" vertical="justify"/>
    </xf>
    <xf numFmtId="0" fontId="16" fillId="4" borderId="42" xfId="0" applyFont="1" applyFill="1" applyBorder="1" applyAlignment="1" applyProtection="1">
      <alignment horizontal="centerContinuous" vertical="justify"/>
    </xf>
    <xf numFmtId="0" fontId="17" fillId="4" borderId="4" xfId="0" applyFont="1" applyFill="1" applyBorder="1" applyAlignment="1" applyProtection="1">
      <alignment horizontal="centerContinuous" vertical="center"/>
    </xf>
    <xf numFmtId="0" fontId="17" fillId="4" borderId="4" xfId="0" applyFont="1" applyFill="1" applyBorder="1" applyAlignment="1" applyProtection="1">
      <alignment horizontal="centerContinuous" vertical="center"/>
      <protection locked="0"/>
    </xf>
    <xf numFmtId="3" fontId="16" fillId="4" borderId="25" xfId="0" applyNumberFormat="1" applyFont="1" applyFill="1" applyBorder="1" applyAlignment="1" applyProtection="1">
      <alignment horizontal="centerContinuous" vertical="center" wrapText="1"/>
    </xf>
    <xf numFmtId="0" fontId="18" fillId="3" borderId="36" xfId="0" applyFont="1" applyFill="1" applyBorder="1" applyAlignment="1" applyProtection="1">
      <alignment vertical="center" wrapText="1"/>
    </xf>
    <xf numFmtId="0" fontId="16" fillId="4" borderId="25" xfId="0" applyFont="1" applyFill="1" applyBorder="1" applyAlignment="1" applyProtection="1">
      <alignment horizontal="centerContinuous" vertical="center" wrapText="1"/>
      <protection locked="0"/>
    </xf>
    <xf numFmtId="0" fontId="16" fillId="4" borderId="4" xfId="0" applyFont="1" applyFill="1" applyBorder="1" applyAlignment="1" applyProtection="1">
      <alignment horizontal="centerContinuous" vertical="top" wrapText="1"/>
    </xf>
    <xf numFmtId="5" fontId="29" fillId="0" borderId="4" xfId="20" applyNumberFormat="1" applyFont="1" applyFill="1" applyBorder="1" applyAlignment="1" applyProtection="1">
      <alignment horizontal="center" vertical="center" wrapText="1"/>
      <protection locked="0"/>
    </xf>
    <xf numFmtId="1" fontId="29" fillId="0" borderId="4" xfId="24" applyNumberFormat="1" applyFont="1" applyFill="1" applyBorder="1" applyAlignment="1" applyProtection="1">
      <alignment horizontal="center" vertical="center" wrapText="1"/>
      <protection locked="0"/>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0" fillId="0" borderId="0" xfId="0" applyAlignment="1"/>
    <xf numFmtId="0" fontId="6" fillId="0" borderId="4" xfId="0" applyFont="1" applyFill="1" applyBorder="1" applyAlignment="1">
      <alignment vertical="center" wrapText="1"/>
    </xf>
    <xf numFmtId="0" fontId="50" fillId="0" borderId="0" xfId="0" applyFont="1" applyAlignment="1">
      <alignment vertical="center"/>
    </xf>
    <xf numFmtId="0" fontId="25" fillId="0" borderId="4" xfId="0" applyFont="1" applyBorder="1" applyAlignment="1">
      <alignment vertical="center" wrapText="1"/>
    </xf>
    <xf numFmtId="0" fontId="26" fillId="0" borderId="4" xfId="0" applyFont="1" applyFill="1" applyBorder="1" applyAlignment="1">
      <alignment vertical="center" wrapText="1"/>
    </xf>
    <xf numFmtId="0" fontId="0" fillId="0" borderId="26" xfId="0" applyNumberFormat="1" applyFont="1" applyFill="1" applyBorder="1" applyAlignment="1">
      <alignment horizontal="center" vertical="center"/>
    </xf>
    <xf numFmtId="0" fontId="0" fillId="0" borderId="28" xfId="0" applyNumberFormat="1" applyFont="1" applyBorder="1" applyAlignment="1">
      <alignment horizontal="center" vertical="center"/>
    </xf>
    <xf numFmtId="0" fontId="0" fillId="0" borderId="4" xfId="0" applyNumberFormat="1" applyFont="1" applyFill="1" applyBorder="1" applyAlignment="1">
      <alignment vertical="center" wrapText="1"/>
    </xf>
    <xf numFmtId="0" fontId="0" fillId="0" borderId="17" xfId="0" applyNumberFormat="1" applyFont="1" applyBorder="1" applyAlignment="1">
      <alignment vertical="center" wrapText="1"/>
    </xf>
    <xf numFmtId="0" fontId="19" fillId="0" borderId="22" xfId="0" applyFont="1" applyFill="1" applyBorder="1" applyAlignment="1" applyProtection="1">
      <alignment vertical="center" wrapText="1"/>
      <protection locked="0"/>
    </xf>
    <xf numFmtId="41" fontId="29" fillId="0" borderId="4" xfId="44" applyFont="1" applyFill="1" applyBorder="1" applyAlignment="1" applyProtection="1">
      <alignment horizontal="center" vertical="center" wrapText="1"/>
      <protection locked="0"/>
    </xf>
    <xf numFmtId="0" fontId="17" fillId="0" borderId="80" xfId="0" applyFont="1" applyFill="1" applyBorder="1" applyAlignment="1" applyProtection="1">
      <alignment vertical="center" wrapText="1"/>
      <protection locked="0"/>
    </xf>
    <xf numFmtId="165" fontId="17" fillId="0" borderId="5" xfId="20" applyNumberFormat="1" applyFont="1" applyFill="1" applyBorder="1" applyAlignment="1" applyProtection="1">
      <alignment horizontal="center" vertical="center" wrapText="1"/>
      <protection locked="0"/>
    </xf>
    <xf numFmtId="0" fontId="6" fillId="0" borderId="4" xfId="0" applyFont="1" applyFill="1" applyBorder="1" applyAlignment="1">
      <alignment horizontal="justify" vertical="center" wrapText="1"/>
    </xf>
    <xf numFmtId="0" fontId="0" fillId="0" borderId="0" xfId="0" applyAlignment="1">
      <alignment vertical="center"/>
    </xf>
    <xf numFmtId="3" fontId="29" fillId="0" borderId="4" xfId="20" applyNumberFormat="1" applyFont="1" applyFill="1" applyBorder="1" applyAlignment="1" applyProtection="1">
      <alignment horizontal="center" vertical="center" wrapText="1"/>
      <protection locked="0"/>
    </xf>
    <xf numFmtId="0" fontId="19" fillId="2" borderId="22" xfId="0" applyFont="1" applyFill="1" applyBorder="1" applyAlignment="1" applyProtection="1">
      <alignment vertical="center"/>
    </xf>
    <xf numFmtId="1" fontId="29" fillId="0" borderId="4" xfId="20" applyNumberFormat="1"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Continuous" vertical="center"/>
      <protection locked="0"/>
    </xf>
    <xf numFmtId="0" fontId="16" fillId="4" borderId="22" xfId="0" applyFont="1" applyFill="1" applyBorder="1" applyAlignment="1" applyProtection="1">
      <alignment horizontal="centerContinuous" vertical="center"/>
      <protection locked="0"/>
    </xf>
    <xf numFmtId="0" fontId="16" fillId="4" borderId="11" xfId="0" applyFont="1" applyFill="1" applyBorder="1" applyAlignment="1" applyProtection="1">
      <alignment horizontal="centerContinuous" vertical="center"/>
      <protection locked="0"/>
    </xf>
    <xf numFmtId="5" fontId="29" fillId="0" borderId="5" xfId="20" applyNumberFormat="1" applyFont="1" applyFill="1" applyBorder="1" applyAlignment="1" applyProtection="1">
      <alignment horizontal="center" vertical="center" wrapText="1"/>
      <protection locked="0"/>
    </xf>
    <xf numFmtId="49" fontId="29" fillId="0" borderId="4" xfId="20" applyNumberFormat="1" applyFont="1" applyFill="1" applyBorder="1" applyAlignment="1" applyProtection="1">
      <alignment vertical="center" wrapText="1"/>
      <protection locked="0"/>
    </xf>
    <xf numFmtId="9" fontId="29" fillId="0" borderId="4" xfId="20" applyNumberFormat="1" applyFont="1" applyFill="1" applyBorder="1" applyAlignment="1" applyProtection="1">
      <alignment horizontal="center" vertical="center" wrapText="1"/>
      <protection locked="0"/>
    </xf>
    <xf numFmtId="0" fontId="15" fillId="0" borderId="60" xfId="0" applyFont="1" applyFill="1" applyBorder="1" applyAlignment="1" applyProtection="1">
      <alignment vertical="center"/>
    </xf>
    <xf numFmtId="0" fontId="18" fillId="0" borderId="36" xfId="0" applyFont="1" applyFill="1" applyBorder="1" applyAlignment="1" applyProtection="1">
      <alignment horizontal="center" vertical="center"/>
    </xf>
    <xf numFmtId="0" fontId="18" fillId="0" borderId="35" xfId="0" applyFont="1" applyFill="1" applyBorder="1" applyAlignment="1" applyProtection="1">
      <alignment horizontal="left" vertical="center"/>
    </xf>
    <xf numFmtId="9" fontId="15" fillId="0" borderId="0" xfId="0" applyNumberFormat="1" applyFont="1" applyFill="1" applyAlignment="1" applyProtection="1">
      <alignment vertical="center"/>
    </xf>
    <xf numFmtId="3" fontId="15" fillId="0" borderId="0" xfId="0" applyNumberFormat="1" applyFont="1" applyFill="1" applyAlignment="1" applyProtection="1">
      <alignment vertical="center"/>
    </xf>
    <xf numFmtId="0" fontId="29" fillId="0" borderId="9" xfId="0" applyFont="1" applyFill="1" applyBorder="1" applyAlignment="1">
      <alignment horizontal="justify" vertical="center" wrapText="1"/>
    </xf>
    <xf numFmtId="0" fontId="15" fillId="0" borderId="35" xfId="0" applyFont="1" applyFill="1" applyBorder="1" applyAlignment="1" applyProtection="1">
      <alignment horizontal="center" vertical="center"/>
    </xf>
    <xf numFmtId="177" fontId="29" fillId="0" borderId="8" xfId="24"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xf>
    <xf numFmtId="0" fontId="17" fillId="4" borderId="8" xfId="0" applyFont="1" applyFill="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locked="0"/>
    </xf>
    <xf numFmtId="177" fontId="29" fillId="0" borderId="4" xfId="24" applyNumberFormat="1" applyFont="1" applyFill="1" applyBorder="1" applyAlignment="1" applyProtection="1">
      <alignment horizontal="center" vertical="center" wrapText="1"/>
      <protection locked="0"/>
    </xf>
    <xf numFmtId="0" fontId="32" fillId="4" borderId="33" xfId="41" applyFont="1" applyFill="1" applyBorder="1" applyAlignment="1">
      <alignment horizontal="left" vertical="center" wrapText="1"/>
    </xf>
    <xf numFmtId="0" fontId="37" fillId="5" borderId="30" xfId="41" applyFont="1" applyFill="1" applyBorder="1" applyAlignment="1">
      <alignment horizontal="left" vertical="center" wrapText="1"/>
    </xf>
    <xf numFmtId="0" fontId="32" fillId="0" borderId="0" xfId="41" applyFont="1" applyFill="1" applyBorder="1" applyAlignment="1">
      <alignment horizontal="left" vertical="center" wrapText="1"/>
    </xf>
    <xf numFmtId="0" fontId="34" fillId="5" borderId="0" xfId="41" applyFont="1" applyFill="1" applyBorder="1" applyAlignment="1">
      <alignment horizontal="left" vertical="center" wrapText="1"/>
    </xf>
    <xf numFmtId="0" fontId="37" fillId="5" borderId="0" xfId="41" applyFont="1" applyFill="1" applyBorder="1" applyAlignment="1">
      <alignment horizontal="left" vertical="center" wrapText="1"/>
    </xf>
    <xf numFmtId="0" fontId="37" fillId="5" borderId="0" xfId="41" applyFont="1" applyFill="1" applyBorder="1" applyAlignment="1">
      <alignment horizontal="center" vertical="center" wrapText="1"/>
    </xf>
    <xf numFmtId="0" fontId="37" fillId="5" borderId="0" xfId="41" applyFont="1" applyFill="1" applyBorder="1" applyAlignment="1">
      <alignment vertical="center" wrapText="1"/>
    </xf>
    <xf numFmtId="0" fontId="37" fillId="5" borderId="0" xfId="42" applyFont="1" applyFill="1" applyBorder="1" applyAlignment="1" applyProtection="1">
      <alignment horizontal="center" vertical="center" wrapText="1"/>
    </xf>
    <xf numFmtId="0" fontId="21" fillId="6" borderId="4" xfId="0" applyFont="1" applyFill="1" applyBorder="1" applyAlignment="1">
      <alignment horizontal="center" vertical="center"/>
    </xf>
    <xf numFmtId="0" fontId="21" fillId="6" borderId="75" xfId="0" applyFont="1" applyFill="1" applyBorder="1" applyAlignment="1">
      <alignment horizontal="center" vertical="center" wrapText="1"/>
    </xf>
    <xf numFmtId="5" fontId="16" fillId="0" borderId="11" xfId="0" applyNumberFormat="1" applyFont="1" applyFill="1" applyBorder="1" applyAlignment="1" applyProtection="1">
      <alignment vertical="center"/>
    </xf>
    <xf numFmtId="5" fontId="16" fillId="0" borderId="22" xfId="0" applyNumberFormat="1" applyFont="1" applyFill="1" applyBorder="1" applyAlignment="1" applyProtection="1">
      <alignment vertical="center"/>
    </xf>
    <xf numFmtId="0" fontId="29" fillId="0" borderId="4" xfId="0" applyFont="1" applyFill="1" applyBorder="1" applyAlignment="1">
      <alignment horizontal="justify" vertical="center" wrapText="1"/>
    </xf>
    <xf numFmtId="9" fontId="55" fillId="0" borderId="4" xfId="0" applyNumberFormat="1" applyFont="1" applyFill="1" applyBorder="1" applyAlignment="1">
      <alignment horizontal="center" vertical="center" wrapText="1"/>
    </xf>
    <xf numFmtId="0" fontId="55" fillId="0" borderId="11" xfId="0" applyFont="1" applyFill="1" applyBorder="1" applyAlignment="1">
      <alignment horizontal="center" vertical="center" wrapText="1"/>
    </xf>
    <xf numFmtId="9" fontId="55" fillId="0" borderId="9" xfId="0" applyNumberFormat="1" applyFont="1" applyFill="1" applyBorder="1" applyAlignment="1">
      <alignment horizontal="center" vertical="center" wrapText="1"/>
    </xf>
    <xf numFmtId="0" fontId="55" fillId="0" borderId="61" xfId="0" applyFont="1" applyFill="1" applyBorder="1" applyAlignment="1">
      <alignment horizontal="center" vertical="center" wrapText="1"/>
    </xf>
    <xf numFmtId="14" fontId="52" fillId="0" borderId="22" xfId="0" applyNumberFormat="1" applyFont="1" applyFill="1" applyBorder="1" applyAlignment="1" applyProtection="1">
      <alignment vertical="center" wrapText="1"/>
      <protection locked="0"/>
    </xf>
    <xf numFmtId="0" fontId="29" fillId="0" borderId="4" xfId="0" applyFont="1" applyFill="1" applyBorder="1" applyAlignment="1" applyProtection="1">
      <alignment horizontal="center" vertical="center" wrapText="1"/>
      <protection locked="0"/>
    </xf>
    <xf numFmtId="14" fontId="29" fillId="0" borderId="4" xfId="0" applyNumberFormat="1" applyFont="1" applyFill="1" applyBorder="1" applyAlignment="1" applyProtection="1">
      <alignment horizontal="center" vertical="center" wrapText="1"/>
      <protection locked="0"/>
    </xf>
    <xf numFmtId="15" fontId="29" fillId="0" borderId="4" xfId="0" applyNumberFormat="1" applyFont="1" applyFill="1" applyBorder="1" applyAlignment="1" applyProtection="1">
      <alignment horizontal="center" vertical="center" wrapText="1"/>
      <protection locked="0"/>
    </xf>
    <xf numFmtId="0" fontId="42" fillId="0" borderId="4" xfId="41" applyFont="1" applyFill="1" applyBorder="1" applyAlignment="1" applyProtection="1">
      <alignment horizontal="center" vertical="center" wrapText="1"/>
      <protection locked="0"/>
    </xf>
    <xf numFmtId="15" fontId="42" fillId="0" borderId="4" xfId="0" applyNumberFormat="1" applyFont="1" applyFill="1" applyBorder="1" applyAlignment="1" applyProtection="1">
      <alignment horizontal="center" vertical="center" wrapText="1"/>
      <protection locked="0"/>
    </xf>
    <xf numFmtId="0" fontId="42" fillId="0" borderId="4" xfId="0" applyFont="1" applyFill="1" applyBorder="1" applyAlignment="1" applyProtection="1">
      <alignment horizontal="center" vertical="center" wrapText="1"/>
      <protection locked="0"/>
    </xf>
    <xf numFmtId="0" fontId="55" fillId="0" borderId="4" xfId="0" applyFont="1" applyFill="1" applyBorder="1" applyAlignment="1">
      <alignment horizontal="center" vertical="center" wrapText="1"/>
    </xf>
    <xf numFmtId="15" fontId="55" fillId="0" borderId="4" xfId="0" applyNumberFormat="1" applyFont="1" applyFill="1" applyBorder="1" applyAlignment="1" applyProtection="1">
      <alignment horizontal="center" vertical="center" wrapText="1"/>
      <protection locked="0"/>
    </xf>
    <xf numFmtId="0" fontId="55" fillId="0" borderId="4" xfId="0" applyFont="1" applyFill="1" applyBorder="1" applyAlignment="1" applyProtection="1">
      <alignment horizontal="center" vertical="center" wrapText="1"/>
      <protection locked="0"/>
    </xf>
    <xf numFmtId="177" fontId="29" fillId="0" borderId="4" xfId="24" applyNumberFormat="1" applyFont="1" applyFill="1" applyBorder="1" applyAlignment="1" applyProtection="1">
      <alignment horizontal="center" vertical="center" wrapText="1"/>
      <protection locked="0"/>
    </xf>
    <xf numFmtId="177" fontId="29" fillId="0" borderId="4" xfId="24" applyNumberFormat="1" applyFont="1" applyFill="1" applyBorder="1" applyAlignment="1" applyProtection="1">
      <alignment horizontal="center" vertical="center" wrapText="1"/>
      <protection locked="0"/>
    </xf>
    <xf numFmtId="0" fontId="29" fillId="0" borderId="4" xfId="20" applyNumberFormat="1" applyFont="1" applyFill="1" applyBorder="1" applyAlignment="1" applyProtection="1">
      <alignment horizontal="center" vertical="center" wrapText="1"/>
      <protection locked="0"/>
    </xf>
    <xf numFmtId="9" fontId="21" fillId="0" borderId="8" xfId="0" applyNumberFormat="1" applyFont="1" applyFill="1" applyBorder="1" applyAlignment="1">
      <alignment vertical="center"/>
    </xf>
    <xf numFmtId="0" fontId="0" fillId="0" borderId="8" xfId="0" applyBorder="1"/>
    <xf numFmtId="0" fontId="0" fillId="0" borderId="63" xfId="0" applyBorder="1"/>
    <xf numFmtId="177" fontId="29" fillId="0" borderId="4" xfId="24" applyNumberFormat="1" applyFont="1" applyFill="1" applyBorder="1" applyAlignment="1" applyProtection="1">
      <alignment horizontal="center" vertical="center" wrapText="1"/>
      <protection locked="0"/>
    </xf>
    <xf numFmtId="0" fontId="19" fillId="0" borderId="30" xfId="0" applyFont="1" applyFill="1" applyBorder="1" applyAlignment="1">
      <alignment vertical="center"/>
    </xf>
    <xf numFmtId="14" fontId="16" fillId="0" borderId="22" xfId="0" applyNumberFormat="1" applyFont="1" applyFill="1" applyBorder="1" applyAlignment="1" applyProtection="1">
      <alignment vertical="center"/>
    </xf>
    <xf numFmtId="0" fontId="29" fillId="0" borderId="4" xfId="20" applyNumberFormat="1" applyFont="1" applyFill="1" applyBorder="1" applyAlignment="1" applyProtection="1">
      <alignment vertical="center" wrapText="1"/>
      <protection locked="0"/>
    </xf>
    <xf numFmtId="10" fontId="29" fillId="0" borderId="4" xfId="24" applyNumberFormat="1" applyFont="1" applyFill="1" applyBorder="1" applyAlignment="1" applyProtection="1">
      <alignment horizontal="center" vertical="center" wrapText="1"/>
      <protection locked="0"/>
    </xf>
    <xf numFmtId="9" fontId="29" fillId="0" borderId="9" xfId="23" applyNumberFormat="1" applyFont="1" applyFill="1" applyBorder="1" applyAlignment="1">
      <alignment horizontal="center" vertical="center" wrapText="1"/>
      <protection locked="0"/>
    </xf>
    <xf numFmtId="165" fontId="29" fillId="0" borderId="4" xfId="20" applyNumberFormat="1" applyFont="1" applyFill="1" applyBorder="1" applyAlignment="1" applyProtection="1">
      <alignment vertical="center" wrapText="1"/>
      <protection locked="0"/>
    </xf>
    <xf numFmtId="10" fontId="29" fillId="0" borderId="4" xfId="20" applyNumberFormat="1" applyFont="1" applyFill="1" applyBorder="1" applyAlignment="1" applyProtection="1">
      <alignment horizontal="center" vertical="center" wrapText="1"/>
      <protection locked="0"/>
    </xf>
    <xf numFmtId="0" fontId="15" fillId="0" borderId="43" xfId="0" applyFont="1" applyFill="1" applyBorder="1" applyAlignment="1" applyProtection="1">
      <alignment vertical="center"/>
    </xf>
    <xf numFmtId="0" fontId="16" fillId="0" borderId="51" xfId="0" applyFont="1" applyFill="1" applyBorder="1" applyAlignment="1" applyProtection="1">
      <alignment vertical="center"/>
    </xf>
    <xf numFmtId="0" fontId="16" fillId="0" borderId="61" xfId="0" applyFont="1" applyFill="1" applyBorder="1" applyAlignment="1" applyProtection="1">
      <alignment vertical="center"/>
    </xf>
    <xf numFmtId="0" fontId="16" fillId="0" borderId="0" xfId="0" applyFont="1" applyFill="1" applyBorder="1" applyAlignment="1" applyProtection="1">
      <alignment vertical="center"/>
    </xf>
    <xf numFmtId="5" fontId="17" fillId="0" borderId="4" xfId="20" applyNumberFormat="1" applyFont="1" applyFill="1" applyBorder="1" applyAlignment="1" applyProtection="1">
      <alignment horizontal="center" vertical="center" wrapText="1"/>
      <protection locked="0"/>
    </xf>
    <xf numFmtId="5" fontId="17" fillId="0" borderId="5" xfId="20" applyNumberFormat="1" applyFont="1" applyFill="1" applyBorder="1" applyAlignment="1" applyProtection="1">
      <alignment horizontal="center" vertical="center" wrapText="1"/>
      <protection locked="0"/>
    </xf>
    <xf numFmtId="177" fontId="29" fillId="0" borderId="4" xfId="24" applyNumberFormat="1" applyFont="1" applyFill="1" applyBorder="1" applyAlignment="1" applyProtection="1">
      <alignment horizontal="center" vertical="center" wrapText="1"/>
      <protection locked="0"/>
    </xf>
    <xf numFmtId="0" fontId="32" fillId="4" borderId="33" xfId="41" applyFont="1" applyFill="1" applyBorder="1" applyAlignment="1">
      <alignment horizontal="left" vertical="center" wrapText="1"/>
    </xf>
    <xf numFmtId="0" fontId="37" fillId="5" borderId="30" xfId="41" applyFont="1" applyFill="1" applyBorder="1" applyAlignment="1">
      <alignment horizontal="left" vertical="center" wrapText="1"/>
    </xf>
    <xf numFmtId="0" fontId="37" fillId="5" borderId="0" xfId="41" applyFont="1" applyFill="1" applyBorder="1" applyAlignment="1">
      <alignment horizontal="left" vertical="center" wrapText="1"/>
    </xf>
    <xf numFmtId="0" fontId="37" fillId="5" borderId="0" xfId="41" applyFont="1" applyFill="1" applyBorder="1" applyAlignment="1">
      <alignment horizontal="center" vertical="center" wrapText="1"/>
    </xf>
    <xf numFmtId="0" fontId="37" fillId="5" borderId="0" xfId="41" applyFont="1" applyFill="1" applyBorder="1" applyAlignment="1">
      <alignment vertical="center" wrapText="1"/>
    </xf>
    <xf numFmtId="0" fontId="37" fillId="5" borderId="0" xfId="42" applyFont="1" applyFill="1" applyBorder="1" applyAlignment="1" applyProtection="1">
      <alignment horizontal="center" vertical="center" wrapText="1"/>
    </xf>
    <xf numFmtId="10" fontId="39" fillId="5" borderId="4" xfId="42" applyNumberFormat="1" applyFont="1" applyFill="1" applyBorder="1" applyAlignment="1" applyProtection="1">
      <alignment vertical="center" wrapText="1"/>
    </xf>
    <xf numFmtId="14" fontId="37" fillId="5" borderId="4" xfId="42" applyNumberFormat="1" applyFont="1" applyFill="1" applyBorder="1" applyAlignment="1" applyProtection="1">
      <alignment vertical="center" wrapText="1"/>
    </xf>
    <xf numFmtId="0" fontId="57" fillId="5" borderId="32" xfId="41" applyFont="1" applyFill="1" applyBorder="1" applyAlignment="1">
      <alignment vertical="center" wrapText="1"/>
    </xf>
    <xf numFmtId="0" fontId="38" fillId="5" borderId="0" xfId="40" applyFont="1" applyFill="1" applyBorder="1" applyAlignment="1">
      <alignment horizontal="left"/>
    </xf>
    <xf numFmtId="10" fontId="37" fillId="5" borderId="4" xfId="41" applyNumberFormat="1" applyFont="1" applyFill="1" applyBorder="1" applyAlignment="1">
      <alignment vertical="center" wrapText="1"/>
    </xf>
    <xf numFmtId="0" fontId="1" fillId="0" borderId="0" xfId="40" applyFont="1"/>
    <xf numFmtId="0" fontId="1" fillId="3" borderId="0" xfId="40" applyFont="1" applyFill="1"/>
    <xf numFmtId="0" fontId="1" fillId="5" borderId="0" xfId="40" applyFont="1" applyFill="1"/>
    <xf numFmtId="0" fontId="37" fillId="5" borderId="0" xfId="41" applyFont="1" applyFill="1" applyAlignment="1">
      <alignment vertical="center" wrapText="1"/>
    </xf>
    <xf numFmtId="0" fontId="37" fillId="5" borderId="0" xfId="42" applyFont="1" applyFill="1" applyAlignment="1" applyProtection="1">
      <alignment horizontal="right" vertical="center" wrapText="1"/>
    </xf>
    <xf numFmtId="0" fontId="37" fillId="5" borderId="0" xfId="42" applyFont="1" applyFill="1" applyAlignment="1" applyProtection="1">
      <alignment horizontal="center" vertical="center" wrapText="1"/>
    </xf>
    <xf numFmtId="0" fontId="37" fillId="5" borderId="0" xfId="42" applyFont="1" applyFill="1" applyAlignment="1" applyProtection="1">
      <alignment horizontal="right" vertical="center"/>
    </xf>
    <xf numFmtId="0" fontId="37" fillId="5" borderId="0" xfId="41" applyFont="1" applyFill="1" applyAlignment="1">
      <alignment horizontal="left" vertical="center" wrapText="1"/>
    </xf>
    <xf numFmtId="0" fontId="37" fillId="5" borderId="0" xfId="41" applyFont="1" applyFill="1" applyAlignment="1">
      <alignment horizontal="centerContinuous" vertical="center" wrapText="1"/>
    </xf>
    <xf numFmtId="0" fontId="38" fillId="5" borderId="0" xfId="40" applyFont="1" applyFill="1" applyAlignment="1">
      <alignment horizontal="centerContinuous"/>
    </xf>
    <xf numFmtId="0" fontId="38" fillId="5" borderId="0" xfId="40" applyFont="1" applyFill="1" applyAlignment="1">
      <alignment horizontal="left"/>
    </xf>
    <xf numFmtId="0" fontId="37" fillId="5" borderId="0" xfId="41" applyFont="1" applyFill="1" applyAlignment="1">
      <alignment horizontal="center" vertical="center" wrapText="1"/>
    </xf>
    <xf numFmtId="0" fontId="37" fillId="5" borderId="0" xfId="41" applyFont="1" applyFill="1" applyAlignment="1">
      <alignment horizontal="right" vertical="center" wrapText="1"/>
    </xf>
    <xf numFmtId="0" fontId="38" fillId="5" borderId="0" xfId="40" applyFont="1" applyFill="1" applyAlignment="1">
      <alignment horizontal="center"/>
    </xf>
    <xf numFmtId="0" fontId="34" fillId="5" borderId="0" xfId="41" applyFont="1" applyFill="1" applyAlignment="1">
      <alignment horizontal="left" vertical="center" wrapText="1"/>
    </xf>
    <xf numFmtId="0" fontId="1" fillId="4" borderId="71" xfId="40" applyFont="1" applyFill="1" applyBorder="1" applyAlignment="1">
      <alignment horizontal="centerContinuous"/>
    </xf>
    <xf numFmtId="0" fontId="37" fillId="5" borderId="0" xfId="41" applyFont="1" applyFill="1" applyBorder="1" applyAlignment="1">
      <alignment horizontal="left" vertical="center" wrapText="1"/>
    </xf>
    <xf numFmtId="0" fontId="37" fillId="5" borderId="30" xfId="41" applyFont="1" applyFill="1" applyBorder="1" applyAlignment="1">
      <alignment horizontal="left" vertical="center" wrapText="1"/>
    </xf>
    <xf numFmtId="0" fontId="37" fillId="5" borderId="66" xfId="41" applyFont="1" applyFill="1" applyBorder="1" applyAlignment="1">
      <alignment horizontal="left" vertical="center" wrapText="1"/>
    </xf>
    <xf numFmtId="0" fontId="37" fillId="5" borderId="0" xfId="41" applyFont="1" applyFill="1" applyBorder="1" applyAlignment="1">
      <alignment horizontal="left" vertical="center" wrapText="1"/>
    </xf>
    <xf numFmtId="0" fontId="34" fillId="5" borderId="0" xfId="41" applyFont="1" applyFill="1" applyBorder="1" applyAlignment="1">
      <alignment horizontal="left" vertical="center" wrapText="1"/>
    </xf>
    <xf numFmtId="0" fontId="37" fillId="5" borderId="0" xfId="41" applyFont="1" applyFill="1" applyBorder="1" applyAlignment="1">
      <alignment vertical="center" wrapText="1"/>
    </xf>
    <xf numFmtId="0" fontId="21" fillId="0" borderId="26" xfId="0" applyFont="1" applyFill="1" applyBorder="1" applyAlignment="1">
      <alignment vertical="center" wrapText="1"/>
    </xf>
    <xf numFmtId="0" fontId="21" fillId="0" borderId="4" xfId="0" applyFont="1" applyFill="1" applyBorder="1" applyAlignment="1">
      <alignment vertical="center"/>
    </xf>
    <xf numFmtId="10" fontId="21" fillId="0" borderId="4" xfId="0" applyNumberFormat="1" applyFont="1" applyFill="1" applyBorder="1" applyAlignment="1">
      <alignment vertical="center"/>
    </xf>
    <xf numFmtId="177" fontId="21" fillId="0" borderId="4" xfId="0" applyNumberFormat="1" applyFont="1" applyFill="1" applyBorder="1" applyAlignment="1">
      <alignment vertical="center"/>
    </xf>
    <xf numFmtId="9" fontId="21" fillId="0" borderId="4" xfId="0" applyNumberFormat="1" applyFont="1" applyFill="1" applyBorder="1" applyAlignment="1">
      <alignment vertical="center"/>
    </xf>
    <xf numFmtId="0" fontId="21" fillId="0" borderId="4" xfId="0" applyFont="1" applyFill="1" applyBorder="1" applyAlignment="1">
      <alignment horizontal="center" vertical="center" wrapText="1"/>
    </xf>
    <xf numFmtId="0" fontId="21" fillId="0" borderId="8" xfId="0" applyFont="1" applyFill="1" applyBorder="1" applyAlignment="1">
      <alignment vertical="center"/>
    </xf>
    <xf numFmtId="10" fontId="21" fillId="0" borderId="8" xfId="0" applyNumberFormat="1" applyFont="1" applyFill="1" applyBorder="1" applyAlignment="1">
      <alignment vertical="center"/>
    </xf>
    <xf numFmtId="0" fontId="21" fillId="0" borderId="33" xfId="0" applyFont="1" applyFill="1" applyBorder="1" applyAlignment="1">
      <alignment vertical="center" wrapText="1"/>
    </xf>
    <xf numFmtId="0" fontId="21" fillId="0" borderId="8" xfId="0" applyFont="1" applyFill="1" applyBorder="1" applyAlignment="1">
      <alignment vertical="center" wrapText="1"/>
    </xf>
    <xf numFmtId="0" fontId="21" fillId="0" borderId="28" xfId="0" applyFont="1" applyFill="1" applyBorder="1" applyAlignment="1">
      <alignment vertical="center"/>
    </xf>
    <xf numFmtId="0" fontId="21" fillId="0" borderId="17" xfId="0" applyFont="1" applyFill="1" applyBorder="1" applyAlignment="1">
      <alignment vertical="center" wrapText="1"/>
    </xf>
    <xf numFmtId="9" fontId="21" fillId="0" borderId="17" xfId="0" applyNumberFormat="1" applyFont="1" applyFill="1" applyBorder="1" applyAlignment="1">
      <alignment vertical="center"/>
    </xf>
    <xf numFmtId="0" fontId="41" fillId="4" borderId="5" xfId="0" applyFont="1" applyFill="1" applyBorder="1" applyAlignment="1" applyProtection="1">
      <alignment horizontal="centerContinuous" vertical="center"/>
    </xf>
    <xf numFmtId="0" fontId="21" fillId="0" borderId="4" xfId="0" applyFont="1" applyFill="1" applyBorder="1" applyAlignment="1">
      <alignment vertical="center" wrapText="1"/>
    </xf>
    <xf numFmtId="0" fontId="57" fillId="5" borderId="0" xfId="40" applyFont="1" applyFill="1" applyBorder="1" applyAlignment="1">
      <alignment horizontal="centerContinuous"/>
    </xf>
    <xf numFmtId="0" fontId="57" fillId="5" borderId="0" xfId="40" applyFont="1" applyFill="1" applyBorder="1" applyAlignment="1">
      <alignment horizontal="left"/>
    </xf>
    <xf numFmtId="0" fontId="34" fillId="0" borderId="30" xfId="41" applyFont="1" applyFill="1" applyBorder="1" applyAlignment="1">
      <alignment horizontal="left" vertical="center" wrapText="1"/>
    </xf>
    <xf numFmtId="0" fontId="34" fillId="0" borderId="0" xfId="41" applyFont="1" applyFill="1" applyBorder="1" applyAlignment="1">
      <alignment horizontal="left" vertical="center" wrapText="1"/>
    </xf>
    <xf numFmtId="0" fontId="34" fillId="0" borderId="38" xfId="41" applyFont="1" applyFill="1" applyBorder="1" applyAlignment="1">
      <alignment horizontal="left" vertical="center" wrapText="1"/>
    </xf>
    <xf numFmtId="0" fontId="37" fillId="0" borderId="0" xfId="41" applyFont="1" applyFill="1" applyBorder="1" applyAlignment="1">
      <alignment horizontal="centerContinuous" vertical="center" wrapText="1"/>
    </xf>
    <xf numFmtId="0" fontId="5" fillId="0" borderId="0" xfId="40" applyFill="1" applyBorder="1"/>
    <xf numFmtId="0" fontId="37" fillId="0" borderId="51" xfId="41" applyFont="1" applyFill="1" applyBorder="1" applyAlignment="1">
      <alignment horizontal="center" vertical="center" wrapText="1"/>
    </xf>
    <xf numFmtId="0" fontId="37" fillId="0" borderId="51" xfId="41" applyFont="1" applyFill="1" applyBorder="1" applyAlignment="1">
      <alignment horizontal="centerContinuous" vertical="center" wrapText="1"/>
    </xf>
    <xf numFmtId="0" fontId="37" fillId="0" borderId="38" xfId="41" applyFont="1" applyFill="1" applyBorder="1" applyAlignment="1">
      <alignment vertical="center" wrapText="1"/>
    </xf>
    <xf numFmtId="0" fontId="37" fillId="0" borderId="0" xfId="41" applyFont="1" applyFill="1" applyBorder="1" applyAlignment="1">
      <alignment horizontal="right" vertical="center" wrapText="1"/>
    </xf>
    <xf numFmtId="0" fontId="37" fillId="0" borderId="4" xfId="41" applyFont="1" applyFill="1" applyBorder="1" applyAlignment="1">
      <alignment vertical="center" wrapText="1"/>
    </xf>
    <xf numFmtId="0" fontId="37" fillId="0" borderId="4" xfId="41" applyFont="1" applyFill="1" applyBorder="1" applyAlignment="1">
      <alignment horizontal="right" vertical="center" wrapText="1"/>
    </xf>
    <xf numFmtId="0" fontId="5" fillId="0" borderId="4" xfId="40" applyFill="1" applyBorder="1"/>
    <xf numFmtId="0" fontId="38" fillId="0" borderId="4" xfId="40" applyFont="1" applyFill="1" applyBorder="1" applyAlignment="1">
      <alignment horizontal="center"/>
    </xf>
    <xf numFmtId="0" fontId="37" fillId="0" borderId="0" xfId="41" applyFont="1" applyFill="1" applyBorder="1" applyAlignment="1">
      <alignment vertical="center" wrapText="1"/>
    </xf>
    <xf numFmtId="0" fontId="37" fillId="0" borderId="51" xfId="41" applyFont="1" applyFill="1" applyBorder="1" applyAlignment="1">
      <alignment vertical="center" wrapText="1"/>
    </xf>
    <xf numFmtId="0" fontId="37" fillId="0" borderId="0" xfId="41" applyFont="1" applyFill="1" applyBorder="1" applyAlignment="1">
      <alignment horizontal="left" vertical="center" wrapText="1"/>
    </xf>
    <xf numFmtId="0" fontId="37" fillId="0" borderId="10" xfId="41" applyFont="1" applyFill="1" applyBorder="1" applyAlignment="1">
      <alignment vertical="center" wrapText="1"/>
    </xf>
    <xf numFmtId="0" fontId="37" fillId="0" borderId="65" xfId="41" applyFont="1" applyFill="1" applyBorder="1" applyAlignment="1">
      <alignment vertical="center" wrapText="1"/>
    </xf>
    <xf numFmtId="0" fontId="37" fillId="0" borderId="30" xfId="41" applyFont="1" applyFill="1" applyBorder="1" applyAlignment="1">
      <alignment horizontal="left" vertical="center" wrapText="1"/>
    </xf>
    <xf numFmtId="0" fontId="37" fillId="0" borderId="66" xfId="41" applyFont="1" applyFill="1" applyBorder="1" applyAlignment="1">
      <alignment horizontal="left" vertical="center" wrapText="1"/>
    </xf>
    <xf numFmtId="0" fontId="34" fillId="0" borderId="1" xfId="41" applyFont="1" applyFill="1" applyBorder="1" applyAlignment="1">
      <alignment vertical="center"/>
    </xf>
    <xf numFmtId="0" fontId="37" fillId="0" borderId="32" xfId="41" applyFont="1" applyFill="1" applyBorder="1" applyAlignment="1">
      <alignment vertical="center" wrapText="1"/>
    </xf>
    <xf numFmtId="0" fontId="57" fillId="0" borderId="32" xfId="41" applyFont="1" applyFill="1" applyBorder="1" applyAlignment="1">
      <alignment vertical="center" wrapText="1"/>
    </xf>
    <xf numFmtId="0" fontId="37" fillId="0" borderId="48" xfId="41" applyFont="1" applyFill="1" applyBorder="1" applyAlignment="1">
      <alignment vertical="center" wrapText="1"/>
    </xf>
    <xf numFmtId="0" fontId="37" fillId="0" borderId="30" xfId="41" applyFont="1" applyFill="1" applyBorder="1" applyAlignment="1">
      <alignment vertical="center"/>
    </xf>
    <xf numFmtId="0" fontId="37" fillId="0" borderId="30" xfId="42" applyFont="1" applyFill="1" applyBorder="1" applyAlignment="1" applyProtection="1">
      <alignment horizontal="right" vertical="center" wrapText="1"/>
    </xf>
    <xf numFmtId="0" fontId="37" fillId="0" borderId="9" xfId="42" applyFont="1" applyFill="1" applyBorder="1" applyAlignment="1" applyProtection="1">
      <alignment horizontal="justify" vertical="center" wrapText="1"/>
    </xf>
    <xf numFmtId="0" fontId="37" fillId="0" borderId="4" xfId="42" applyFont="1" applyFill="1" applyBorder="1" applyAlignment="1" applyProtection="1">
      <alignment horizontal="right" vertical="center" wrapText="1"/>
    </xf>
    <xf numFmtId="0" fontId="37" fillId="0" borderId="68" xfId="42" applyFont="1" applyFill="1" applyBorder="1" applyAlignment="1" applyProtection="1">
      <alignment vertical="center" wrapText="1"/>
    </xf>
    <xf numFmtId="0" fontId="37" fillId="0" borderId="4" xfId="42" applyFont="1" applyFill="1" applyBorder="1" applyAlignment="1" applyProtection="1">
      <alignment vertical="center" wrapText="1"/>
    </xf>
    <xf numFmtId="0" fontId="37" fillId="0" borderId="30" xfId="42" applyFont="1" applyFill="1" applyBorder="1" applyAlignment="1" applyProtection="1">
      <alignment horizontal="center" vertical="center" wrapText="1"/>
    </xf>
    <xf numFmtId="0" fontId="37" fillId="0" borderId="38" xfId="42" applyFont="1" applyFill="1" applyBorder="1" applyAlignment="1" applyProtection="1">
      <alignment horizontal="center" vertical="center" wrapText="1"/>
    </xf>
    <xf numFmtId="0" fontId="37" fillId="0" borderId="7" xfId="42" applyFont="1" applyFill="1" applyBorder="1" applyAlignment="1" applyProtection="1">
      <alignment horizontal="right" vertical="center" wrapText="1"/>
    </xf>
    <xf numFmtId="10" fontId="39" fillId="0" borderId="4" xfId="42" applyNumberFormat="1" applyFont="1" applyFill="1" applyBorder="1" applyAlignment="1" applyProtection="1">
      <alignment vertical="center" wrapText="1"/>
    </xf>
    <xf numFmtId="14" fontId="37" fillId="0" borderId="4" xfId="42" applyNumberFormat="1" applyFont="1" applyFill="1" applyBorder="1" applyAlignment="1" applyProtection="1">
      <alignment vertical="center" wrapText="1"/>
    </xf>
    <xf numFmtId="0" fontId="37" fillId="0" borderId="38" xfId="41" applyFont="1" applyFill="1" applyBorder="1" applyAlignment="1">
      <alignment horizontal="left" vertical="center" wrapText="1"/>
    </xf>
    <xf numFmtId="0" fontId="37" fillId="0" borderId="30" xfId="41" applyFont="1" applyFill="1" applyBorder="1" applyAlignment="1">
      <alignment horizontal="right" vertical="center" wrapText="1"/>
    </xf>
    <xf numFmtId="10" fontId="37" fillId="0" borderId="4" xfId="41" applyNumberFormat="1" applyFont="1" applyFill="1" applyBorder="1" applyAlignment="1">
      <alignment vertical="center" wrapText="1"/>
    </xf>
    <xf numFmtId="0" fontId="35" fillId="0" borderId="4" xfId="41" applyFont="1" applyFill="1" applyBorder="1" applyAlignment="1">
      <alignment horizontal="left" vertical="center" wrapText="1"/>
    </xf>
    <xf numFmtId="0" fontId="37" fillId="0" borderId="0" xfId="41" applyFont="1" applyFill="1" applyAlignment="1">
      <alignment vertical="center" wrapText="1"/>
    </xf>
    <xf numFmtId="0" fontId="37" fillId="0" borderId="0" xfId="42" applyFont="1" applyFill="1" applyAlignment="1" applyProtection="1">
      <alignment horizontal="right" vertical="center" wrapText="1"/>
    </xf>
    <xf numFmtId="0" fontId="37" fillId="0" borderId="0" xfId="42" applyFont="1" applyFill="1" applyAlignment="1" applyProtection="1">
      <alignment horizontal="center" vertical="center" wrapText="1"/>
    </xf>
    <xf numFmtId="0" fontId="37" fillId="0" borderId="0" xfId="42" applyFont="1" applyFill="1" applyAlignment="1" applyProtection="1">
      <alignment horizontal="right" vertical="center"/>
    </xf>
    <xf numFmtId="0" fontId="37" fillId="0" borderId="0" xfId="41" applyFont="1" applyFill="1" applyAlignment="1">
      <alignment horizontal="left" vertical="center" wrapText="1"/>
    </xf>
    <xf numFmtId="0" fontId="37" fillId="0" borderId="0" xfId="41" applyFont="1" applyFill="1" applyAlignment="1">
      <alignment horizontal="centerContinuous" vertical="center" wrapText="1"/>
    </xf>
    <xf numFmtId="0" fontId="38" fillId="0" borderId="0" xfId="40" applyFont="1" applyFill="1" applyAlignment="1">
      <alignment horizontal="centerContinuous"/>
    </xf>
    <xf numFmtId="0" fontId="38" fillId="0" borderId="0" xfId="40" applyFont="1" applyFill="1" applyAlignment="1">
      <alignment horizontal="left"/>
    </xf>
    <xf numFmtId="0" fontId="1" fillId="0" borderId="0" xfId="40" applyFont="1" applyFill="1"/>
    <xf numFmtId="0" fontId="37" fillId="0" borderId="0" xfId="41" applyFont="1" applyFill="1" applyAlignment="1">
      <alignment horizontal="center" vertical="center" wrapText="1"/>
    </xf>
    <xf numFmtId="0" fontId="37" fillId="0" borderId="0" xfId="41" applyFont="1" applyFill="1" applyAlignment="1">
      <alignment horizontal="right" vertical="center" wrapText="1"/>
    </xf>
    <xf numFmtId="0" fontId="38" fillId="0" borderId="0" xfId="40" applyFont="1" applyFill="1" applyAlignment="1">
      <alignment horizontal="center"/>
    </xf>
    <xf numFmtId="0" fontId="34" fillId="0" borderId="0" xfId="41" applyFont="1" applyFill="1" applyAlignment="1">
      <alignment horizontal="left" vertical="center" wrapText="1"/>
    </xf>
    <xf numFmtId="0" fontId="1" fillId="0" borderId="4" xfId="40" applyFont="1" applyFill="1" applyBorder="1"/>
    <xf numFmtId="0" fontId="1" fillId="5" borderId="4" xfId="40" applyFont="1" applyFill="1" applyBorder="1"/>
    <xf numFmtId="0" fontId="5" fillId="5" borderId="0" xfId="40" applyFill="1" applyBorder="1"/>
    <xf numFmtId="0" fontId="5" fillId="5" borderId="4" xfId="40" applyFill="1" applyBorder="1"/>
    <xf numFmtId="0" fontId="17" fillId="4" borderId="4" xfId="0" applyFont="1" applyFill="1" applyBorder="1" applyAlignment="1" applyProtection="1">
      <alignment horizontal="center" vertical="center" wrapText="1"/>
    </xf>
    <xf numFmtId="0" fontId="17" fillId="4" borderId="4" xfId="0" applyFont="1" applyFill="1" applyBorder="1" applyAlignment="1" applyProtection="1">
      <alignment horizontal="center" vertical="center"/>
    </xf>
    <xf numFmtId="5" fontId="17" fillId="0" borderId="5" xfId="0" applyNumberFormat="1" applyFont="1" applyFill="1" applyBorder="1" applyAlignment="1" applyProtection="1">
      <alignment horizontal="center" vertical="center"/>
      <protection locked="0"/>
    </xf>
    <xf numFmtId="5" fontId="17" fillId="0" borderId="22" xfId="0" applyNumberFormat="1" applyFont="1" applyFill="1" applyBorder="1" applyAlignment="1" applyProtection="1">
      <alignment horizontal="center" vertical="center"/>
      <protection locked="0"/>
    </xf>
    <xf numFmtId="5" fontId="17" fillId="0" borderId="11" xfId="0" applyNumberFormat="1" applyFont="1" applyFill="1" applyBorder="1" applyAlignment="1" applyProtection="1">
      <alignment horizontal="center" vertical="center"/>
      <protection locked="0"/>
    </xf>
    <xf numFmtId="3" fontId="17" fillId="4" borderId="4" xfId="0" applyNumberFormat="1" applyFont="1" applyFill="1" applyBorder="1" applyAlignment="1" applyProtection="1">
      <alignment horizontal="center" vertical="center" wrapText="1"/>
      <protection locked="0"/>
    </xf>
    <xf numFmtId="3" fontId="17" fillId="4" borderId="4" xfId="0" applyNumberFormat="1" applyFont="1" applyFill="1" applyBorder="1" applyAlignment="1" applyProtection="1">
      <alignment horizontal="center" vertical="center"/>
      <protection locked="0"/>
    </xf>
    <xf numFmtId="4" fontId="17" fillId="0" borderId="5" xfId="0" applyNumberFormat="1" applyFont="1" applyFill="1" applyBorder="1" applyAlignment="1" applyProtection="1">
      <alignment horizontal="center" vertical="center"/>
      <protection locked="0"/>
    </xf>
    <xf numFmtId="4" fontId="17" fillId="0" borderId="22" xfId="0" applyNumberFormat="1" applyFont="1" applyFill="1" applyBorder="1" applyAlignment="1" applyProtection="1">
      <alignment horizontal="center" vertical="center"/>
      <protection locked="0"/>
    </xf>
    <xf numFmtId="4" fontId="17" fillId="0" borderId="11" xfId="0" applyNumberFormat="1" applyFont="1" applyFill="1" applyBorder="1" applyAlignment="1" applyProtection="1">
      <alignment horizontal="center" vertical="center"/>
      <protection locked="0"/>
    </xf>
    <xf numFmtId="177" fontId="29" fillId="0" borderId="4" xfId="24" applyNumberFormat="1" applyFont="1" applyFill="1" applyBorder="1" applyAlignment="1" applyProtection="1">
      <alignment horizontal="center" vertical="center" wrapText="1"/>
      <protection locked="0"/>
    </xf>
    <xf numFmtId="177" fontId="29" fillId="0" borderId="22" xfId="24" applyNumberFormat="1" applyFont="1" applyFill="1" applyBorder="1" applyAlignment="1" applyProtection="1">
      <alignment horizontal="center" vertical="center" wrapText="1"/>
      <protection locked="0"/>
    </xf>
    <xf numFmtId="0" fontId="17" fillId="4" borderId="8" xfId="0" applyFont="1" applyFill="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4" borderId="62" xfId="0" applyFont="1" applyFill="1" applyBorder="1" applyAlignment="1" applyProtection="1">
      <alignment horizontal="center" vertical="center"/>
    </xf>
    <xf numFmtId="0" fontId="16" fillId="4" borderId="31" xfId="0" applyFont="1" applyFill="1" applyBorder="1" applyAlignment="1" applyProtection="1">
      <alignment horizontal="center" vertical="center"/>
    </xf>
    <xf numFmtId="0" fontId="16" fillId="4" borderId="39" xfId="0" applyFont="1" applyFill="1" applyBorder="1" applyAlignment="1" applyProtection="1">
      <alignment horizontal="center" vertical="center"/>
    </xf>
    <xf numFmtId="0" fontId="17" fillId="4" borderId="63" xfId="0" applyFont="1" applyFill="1" applyBorder="1" applyAlignment="1" applyProtection="1">
      <alignment horizontal="center" vertical="center"/>
      <protection locked="0"/>
    </xf>
    <xf numFmtId="0" fontId="17" fillId="4" borderId="64" xfId="0" applyFont="1" applyFill="1" applyBorder="1" applyAlignment="1" applyProtection="1">
      <alignment horizontal="center" vertical="center"/>
      <protection locked="0"/>
    </xf>
    <xf numFmtId="0" fontId="29" fillId="0" borderId="33" xfId="0" applyFont="1" applyFill="1" applyBorder="1" applyAlignment="1" applyProtection="1">
      <alignment horizontal="center" vertical="center" wrapText="1"/>
      <protection locked="0"/>
    </xf>
    <xf numFmtId="0" fontId="29" fillId="0" borderId="31" xfId="0" applyFont="1" applyFill="1" applyBorder="1" applyAlignment="1" applyProtection="1">
      <alignment horizontal="center" vertical="center" wrapText="1"/>
      <protection locked="0"/>
    </xf>
    <xf numFmtId="0" fontId="29" fillId="0" borderId="39" xfId="0" applyFont="1" applyFill="1" applyBorder="1" applyAlignment="1" applyProtection="1">
      <alignment horizontal="center" vertical="center" wrapText="1"/>
      <protection locked="0"/>
    </xf>
    <xf numFmtId="9" fontId="29" fillId="0" borderId="1" xfId="24" applyNumberFormat="1" applyFont="1" applyFill="1" applyBorder="1" applyAlignment="1" applyProtection="1">
      <alignment horizontal="center" vertical="center" wrapText="1"/>
      <protection locked="0"/>
    </xf>
    <xf numFmtId="9" fontId="29" fillId="0" borderId="30" xfId="24" applyNumberFormat="1" applyFont="1" applyFill="1" applyBorder="1" applyAlignment="1" applyProtection="1">
      <alignment horizontal="center" vertical="center" wrapText="1"/>
      <protection locked="0"/>
    </xf>
    <xf numFmtId="9" fontId="29" fillId="0" borderId="10" xfId="24" applyNumberFormat="1" applyFont="1" applyFill="1" applyBorder="1" applyAlignment="1" applyProtection="1">
      <alignment horizontal="center" vertical="center" wrapText="1"/>
      <protection locked="0"/>
    </xf>
    <xf numFmtId="9" fontId="29" fillId="0" borderId="8" xfId="24" applyNumberFormat="1" applyFont="1" applyFill="1" applyBorder="1" applyAlignment="1" applyProtection="1">
      <alignment horizontal="center" vertical="center" wrapText="1"/>
      <protection locked="0"/>
    </xf>
    <xf numFmtId="9" fontId="29" fillId="0" borderId="7" xfId="24" applyNumberFormat="1" applyFont="1" applyFill="1" applyBorder="1" applyAlignment="1" applyProtection="1">
      <alignment horizontal="center" vertical="center" wrapText="1"/>
      <protection locked="0"/>
    </xf>
    <xf numFmtId="9" fontId="29" fillId="0" borderId="9" xfId="24" applyNumberFormat="1" applyFont="1" applyFill="1" applyBorder="1" applyAlignment="1" applyProtection="1">
      <alignment horizontal="center" vertical="center" wrapText="1"/>
      <protection locked="0"/>
    </xf>
    <xf numFmtId="0" fontId="17" fillId="4" borderId="79" xfId="0" applyFont="1" applyFill="1" applyBorder="1" applyAlignment="1" applyProtection="1">
      <alignment horizontal="center" vertical="center" wrapText="1"/>
    </xf>
    <xf numFmtId="0" fontId="17" fillId="4" borderId="7" xfId="0" applyFont="1" applyFill="1" applyBorder="1" applyAlignment="1" applyProtection="1">
      <alignment horizontal="center" vertical="center" wrapText="1"/>
    </xf>
    <xf numFmtId="0" fontId="17" fillId="4" borderId="9"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protection locked="0"/>
    </xf>
    <xf numFmtId="9" fontId="29" fillId="0" borderId="4" xfId="24" applyNumberFormat="1" applyFont="1" applyFill="1" applyBorder="1" applyAlignment="1" applyProtection="1">
      <alignment horizontal="center" vertical="center" wrapText="1"/>
      <protection locked="0"/>
    </xf>
    <xf numFmtId="0" fontId="17" fillId="4" borderId="24" xfId="0" applyFont="1" applyFill="1" applyBorder="1" applyAlignment="1" applyProtection="1">
      <alignment horizontal="center" vertical="center" wrapText="1"/>
    </xf>
    <xf numFmtId="0" fontId="17" fillId="4" borderId="26" xfId="0" applyFont="1" applyFill="1" applyBorder="1" applyAlignment="1" applyProtection="1">
      <alignment horizontal="center" vertical="center"/>
    </xf>
    <xf numFmtId="9" fontId="17" fillId="4" borderId="25" xfId="0" applyNumberFormat="1" applyFont="1" applyFill="1" applyBorder="1" applyAlignment="1" applyProtection="1">
      <alignment horizontal="center" vertical="center" wrapText="1"/>
    </xf>
    <xf numFmtId="9" fontId="17" fillId="4" borderId="4" xfId="0" applyNumberFormat="1" applyFont="1" applyFill="1" applyBorder="1" applyAlignment="1" applyProtection="1">
      <alignment horizontal="center" vertical="center" wrapText="1"/>
    </xf>
    <xf numFmtId="0" fontId="17" fillId="4" borderId="25" xfId="0" applyFont="1" applyFill="1" applyBorder="1" applyAlignment="1" applyProtection="1">
      <alignment horizontal="center" vertical="center"/>
    </xf>
    <xf numFmtId="0" fontId="17" fillId="0" borderId="18"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center" vertical="center" wrapText="1"/>
      <protection locked="0"/>
    </xf>
    <xf numFmtId="0" fontId="17" fillId="0" borderId="31" xfId="0" applyFont="1" applyFill="1" applyBorder="1" applyAlignment="1" applyProtection="1">
      <alignment horizontal="center" vertical="center" wrapText="1"/>
      <protection locked="0"/>
    </xf>
    <xf numFmtId="0" fontId="17" fillId="0" borderId="49" xfId="0" applyFont="1" applyFill="1" applyBorder="1" applyAlignment="1" applyProtection="1">
      <alignment horizontal="center" vertical="center" wrapText="1"/>
      <protection locked="0"/>
    </xf>
    <xf numFmtId="0" fontId="17" fillId="0" borderId="50"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34" fillId="0" borderId="69" xfId="42" applyFont="1" applyFill="1" applyBorder="1" applyAlignment="1" applyProtection="1">
      <alignment horizontal="left" vertical="center" wrapText="1"/>
    </xf>
    <xf numFmtId="0" fontId="0" fillId="0" borderId="46" xfId="0" applyFill="1" applyBorder="1" applyAlignment="1"/>
    <xf numFmtId="0" fontId="0" fillId="0" borderId="47" xfId="0" applyFill="1" applyBorder="1" applyAlignment="1"/>
    <xf numFmtId="0" fontId="45" fillId="4" borderId="48" xfId="40" applyFont="1" applyFill="1" applyBorder="1" applyAlignment="1">
      <alignment horizontal="center" vertical="center" wrapText="1"/>
    </xf>
    <xf numFmtId="0" fontId="45" fillId="4" borderId="38" xfId="40" applyFont="1" applyFill="1" applyBorder="1" applyAlignment="1">
      <alignment horizontal="center" vertical="center" wrapText="1"/>
    </xf>
    <xf numFmtId="0" fontId="45" fillId="4" borderId="65" xfId="40" applyFont="1" applyFill="1" applyBorder="1" applyAlignment="1">
      <alignment horizontal="center" vertical="center" wrapText="1"/>
    </xf>
    <xf numFmtId="0" fontId="45" fillId="4" borderId="48" xfId="40" applyFont="1" applyFill="1" applyBorder="1" applyAlignment="1">
      <alignment horizontal="center" vertical="center"/>
    </xf>
    <xf numFmtId="0" fontId="45" fillId="4" borderId="38" xfId="40" applyFont="1" applyFill="1" applyBorder="1" applyAlignment="1">
      <alignment horizontal="center" vertical="center"/>
    </xf>
    <xf numFmtId="0" fontId="45" fillId="4" borderId="65" xfId="40" applyFont="1" applyFill="1" applyBorder="1" applyAlignment="1">
      <alignment horizontal="center" vertical="center"/>
    </xf>
    <xf numFmtId="0" fontId="57" fillId="5" borderId="5" xfId="42" applyFont="1" applyFill="1" applyBorder="1" applyAlignment="1" applyProtection="1">
      <alignment horizontal="left" vertical="center" wrapText="1"/>
    </xf>
    <xf numFmtId="0" fontId="34" fillId="5" borderId="22" xfId="42" applyFont="1" applyFill="1" applyBorder="1" applyAlignment="1" applyProtection="1">
      <alignment horizontal="left" vertical="center" wrapText="1"/>
    </xf>
    <xf numFmtId="0" fontId="34" fillId="5" borderId="44" xfId="42" applyFont="1" applyFill="1" applyBorder="1" applyAlignment="1" applyProtection="1">
      <alignment horizontal="left" vertical="center" wrapText="1"/>
    </xf>
    <xf numFmtId="0" fontId="57" fillId="5" borderId="22" xfId="42" applyFont="1" applyFill="1" applyBorder="1" applyAlignment="1" applyProtection="1">
      <alignment horizontal="left" vertical="center" wrapText="1"/>
    </xf>
    <xf numFmtId="0" fontId="57" fillId="5" borderId="44" xfId="42" applyFont="1" applyFill="1" applyBorder="1" applyAlignment="1" applyProtection="1">
      <alignment horizontal="left" vertical="center" wrapText="1"/>
    </xf>
    <xf numFmtId="0" fontId="57" fillId="0" borderId="5" xfId="42" applyFont="1" applyFill="1" applyBorder="1" applyAlignment="1" applyProtection="1">
      <alignment horizontal="left" vertical="center" wrapText="1"/>
    </xf>
    <xf numFmtId="0" fontId="57" fillId="0" borderId="22" xfId="42" applyFont="1" applyFill="1" applyBorder="1" applyAlignment="1" applyProtection="1">
      <alignment horizontal="left" vertical="center" wrapText="1"/>
    </xf>
    <xf numFmtId="0" fontId="57" fillId="0" borderId="44" xfId="42" applyFont="1" applyFill="1" applyBorder="1" applyAlignment="1" applyProtection="1">
      <alignment horizontal="left" vertical="center" wrapText="1"/>
    </xf>
    <xf numFmtId="0" fontId="57" fillId="5" borderId="1" xfId="42" applyFont="1" applyFill="1" applyBorder="1" applyAlignment="1" applyProtection="1">
      <alignment horizontal="left" vertical="center" wrapText="1"/>
    </xf>
    <xf numFmtId="0" fontId="57" fillId="5" borderId="32" xfId="42" applyFont="1" applyFill="1" applyBorder="1" applyAlignment="1" applyProtection="1">
      <alignment horizontal="left" vertical="center" wrapText="1"/>
    </xf>
    <xf numFmtId="0" fontId="57" fillId="5" borderId="48" xfId="42" applyFont="1" applyFill="1" applyBorder="1" applyAlignment="1" applyProtection="1">
      <alignment horizontal="left" vertical="center" wrapText="1"/>
    </xf>
    <xf numFmtId="0" fontId="32" fillId="4" borderId="33" xfId="41" applyFont="1" applyFill="1" applyBorder="1" applyAlignment="1">
      <alignment horizontal="left" vertical="center" wrapText="1"/>
    </xf>
    <xf numFmtId="0" fontId="32" fillId="4" borderId="31" xfId="41" applyFont="1" applyFill="1" applyBorder="1" applyAlignment="1">
      <alignment horizontal="left" vertical="center" wrapText="1"/>
    </xf>
    <xf numFmtId="0" fontId="32" fillId="4" borderId="39" xfId="41" applyFont="1" applyFill="1" applyBorder="1" applyAlignment="1">
      <alignment horizontal="left" vertical="center" wrapText="1"/>
    </xf>
    <xf numFmtId="0" fontId="38" fillId="5" borderId="51" xfId="40" applyFont="1" applyFill="1" applyBorder="1" applyAlignment="1">
      <alignment horizontal="center"/>
    </xf>
    <xf numFmtId="0" fontId="38" fillId="5" borderId="65" xfId="40" applyFont="1" applyFill="1" applyBorder="1" applyAlignment="1">
      <alignment horizontal="center"/>
    </xf>
    <xf numFmtId="0" fontId="37" fillId="5" borderId="10" xfId="42" applyFont="1" applyFill="1" applyBorder="1" applyAlignment="1" applyProtection="1">
      <alignment horizontal="center" vertical="center" wrapText="1"/>
    </xf>
    <xf numFmtId="0" fontId="37" fillId="5" borderId="51" xfId="42" applyFont="1" applyFill="1" applyBorder="1" applyAlignment="1" applyProtection="1">
      <alignment horizontal="center" vertical="center" wrapText="1"/>
    </xf>
    <xf numFmtId="0" fontId="37" fillId="5" borderId="65" xfId="42" applyFont="1" applyFill="1" applyBorder="1" applyAlignment="1" applyProtection="1">
      <alignment horizontal="center" vertical="center" wrapText="1"/>
    </xf>
    <xf numFmtId="0" fontId="57" fillId="5" borderId="5" xfId="41" applyFont="1" applyFill="1" applyBorder="1" applyAlignment="1">
      <alignment horizontal="center" vertical="center" wrapText="1"/>
    </xf>
    <xf numFmtId="0" fontId="57" fillId="5" borderId="22" xfId="41" applyFont="1" applyFill="1" applyBorder="1" applyAlignment="1">
      <alignment horizontal="center" vertical="center" wrapText="1"/>
    </xf>
    <xf numFmtId="0" fontId="57" fillId="5" borderId="44" xfId="41" applyFont="1" applyFill="1" applyBorder="1" applyAlignment="1">
      <alignment horizontal="center" vertical="center" wrapText="1"/>
    </xf>
    <xf numFmtId="0" fontId="57" fillId="5" borderId="5" xfId="41" applyFont="1" applyFill="1" applyBorder="1" applyAlignment="1">
      <alignment horizontal="center" vertical="center"/>
    </xf>
    <xf numFmtId="0" fontId="57" fillId="5" borderId="22" xfId="41" applyFont="1" applyFill="1" applyBorder="1" applyAlignment="1">
      <alignment horizontal="center" vertical="center"/>
    </xf>
    <xf numFmtId="0" fontId="57" fillId="5" borderId="44" xfId="41" applyFont="1" applyFill="1" applyBorder="1" applyAlignment="1">
      <alignment horizontal="center" vertical="center"/>
    </xf>
    <xf numFmtId="0" fontId="45" fillId="4" borderId="70" xfId="40" applyFont="1" applyFill="1" applyBorder="1" applyAlignment="1">
      <alignment horizontal="center" vertical="center"/>
    </xf>
    <xf numFmtId="0" fontId="37" fillId="0" borderId="30" xfId="41" applyFont="1" applyFill="1" applyBorder="1" applyAlignment="1">
      <alignment horizontal="left" vertical="center" wrapText="1"/>
    </xf>
    <xf numFmtId="0" fontId="37" fillId="0" borderId="66" xfId="41" applyFont="1" applyFill="1" applyBorder="1" applyAlignment="1">
      <alignment horizontal="left" vertical="center" wrapText="1"/>
    </xf>
    <xf numFmtId="0" fontId="33" fillId="0" borderId="4" xfId="42" applyFill="1" applyBorder="1" applyAlignment="1" applyProtection="1">
      <alignment horizontal="center" vertical="center" wrapText="1"/>
    </xf>
    <xf numFmtId="0" fontId="40" fillId="0" borderId="4" xfId="42" applyFont="1" applyFill="1" applyBorder="1" applyAlignment="1" applyProtection="1">
      <alignment horizontal="center" vertical="center" wrapText="1"/>
    </xf>
    <xf numFmtId="0" fontId="40" fillId="0" borderId="5" xfId="42" applyFont="1" applyFill="1" applyBorder="1" applyAlignment="1" applyProtection="1">
      <alignment horizontal="center" vertical="center" wrapText="1"/>
    </xf>
    <xf numFmtId="0" fontId="40" fillId="0" borderId="27" xfId="42" applyFont="1" applyFill="1" applyBorder="1" applyAlignment="1" applyProtection="1">
      <alignment horizontal="center" vertical="center" wrapText="1"/>
    </xf>
    <xf numFmtId="0" fontId="32" fillId="4" borderId="33" xfId="41" applyFont="1" applyFill="1" applyBorder="1" applyAlignment="1">
      <alignment vertical="center" wrapText="1"/>
    </xf>
    <xf numFmtId="0" fontId="32" fillId="4" borderId="31" xfId="41" applyFont="1" applyFill="1" applyBorder="1" applyAlignment="1">
      <alignment vertical="center" wrapText="1"/>
    </xf>
    <xf numFmtId="0" fontId="32" fillId="4" borderId="67" xfId="41" applyFont="1" applyFill="1" applyBorder="1" applyAlignment="1">
      <alignment vertical="center" wrapText="1"/>
    </xf>
    <xf numFmtId="0" fontId="37" fillId="0" borderId="10" xfId="41" applyFont="1" applyFill="1" applyBorder="1" applyAlignment="1">
      <alignment horizontal="left" vertical="center" wrapText="1"/>
    </xf>
    <xf numFmtId="0" fontId="37" fillId="0" borderId="61" xfId="41" applyFont="1" applyFill="1" applyBorder="1" applyAlignment="1">
      <alignment horizontal="left" vertical="center" wrapText="1"/>
    </xf>
    <xf numFmtId="0" fontId="37" fillId="0" borderId="4" xfId="41" applyFont="1" applyBorder="1" applyAlignment="1">
      <alignment horizontal="center" vertical="center" wrapText="1"/>
    </xf>
    <xf numFmtId="0" fontId="37" fillId="0" borderId="5" xfId="41" applyFont="1" applyBorder="1" applyAlignment="1">
      <alignment horizontal="center" vertical="center" wrapText="1"/>
    </xf>
    <xf numFmtId="0" fontId="37" fillId="0" borderId="27" xfId="41" applyFont="1" applyBorder="1" applyAlignment="1">
      <alignment horizontal="center" vertical="center" wrapText="1"/>
    </xf>
    <xf numFmtId="0" fontId="37" fillId="0" borderId="1" xfId="41" applyFont="1" applyFill="1" applyBorder="1" applyAlignment="1">
      <alignment horizontal="left" vertical="center" wrapText="1"/>
    </xf>
    <xf numFmtId="0" fontId="37" fillId="0" borderId="6" xfId="41" applyFont="1" applyFill="1" applyBorder="1" applyAlignment="1">
      <alignment horizontal="left" vertical="center" wrapText="1"/>
    </xf>
    <xf numFmtId="0" fontId="37" fillId="0" borderId="30" xfId="41" applyFont="1" applyFill="1" applyBorder="1" applyAlignment="1">
      <alignment vertical="center" wrapText="1"/>
    </xf>
    <xf numFmtId="0" fontId="37" fillId="0" borderId="66" xfId="41" applyFont="1" applyFill="1" applyBorder="1" applyAlignment="1">
      <alignment vertical="center" wrapText="1"/>
    </xf>
    <xf numFmtId="0" fontId="57" fillId="5" borderId="11" xfId="41" applyFont="1" applyFill="1" applyBorder="1" applyAlignment="1">
      <alignment horizontal="center" vertical="center"/>
    </xf>
    <xf numFmtId="0" fontId="37" fillId="5" borderId="5" xfId="42" applyFont="1" applyFill="1" applyBorder="1" applyAlignment="1" applyProtection="1">
      <alignment horizontal="center" vertical="center" wrapText="1"/>
    </xf>
    <xf numFmtId="0" fontId="37" fillId="5" borderId="22" xfId="42" applyFont="1" applyFill="1" applyBorder="1" applyAlignment="1" applyProtection="1">
      <alignment horizontal="center" vertical="center" wrapText="1"/>
    </xf>
    <xf numFmtId="0" fontId="37" fillId="5" borderId="11" xfId="42" applyFont="1" applyFill="1" applyBorder="1" applyAlignment="1" applyProtection="1">
      <alignment horizontal="center" vertical="center" wrapText="1"/>
    </xf>
    <xf numFmtId="0" fontId="34" fillId="0" borderId="5" xfId="42" applyFont="1" applyFill="1" applyBorder="1" applyAlignment="1" applyProtection="1">
      <alignment horizontal="left" vertical="center" wrapText="1"/>
    </xf>
    <xf numFmtId="0" fontId="34" fillId="0" borderId="22" xfId="42" applyFont="1" applyFill="1" applyBorder="1" applyAlignment="1" applyProtection="1">
      <alignment horizontal="left" vertical="center" wrapText="1"/>
    </xf>
    <xf numFmtId="0" fontId="34" fillId="0" borderId="44" xfId="42" applyFont="1" applyFill="1" applyBorder="1" applyAlignment="1" applyProtection="1">
      <alignment horizontal="left" vertical="center" wrapText="1"/>
    </xf>
    <xf numFmtId="0" fontId="57" fillId="5" borderId="1" xfId="42" applyFont="1" applyFill="1" applyBorder="1" applyAlignment="1" applyProtection="1">
      <alignment horizontal="center" vertical="center" wrapText="1"/>
    </xf>
    <xf numFmtId="0" fontId="57" fillId="5" borderId="32" xfId="42" applyFont="1" applyFill="1" applyBorder="1" applyAlignment="1" applyProtection="1">
      <alignment horizontal="center" vertical="center" wrapText="1"/>
    </xf>
    <xf numFmtId="0" fontId="57" fillId="5" borderId="48" xfId="42" applyFont="1" applyFill="1" applyBorder="1" applyAlignment="1" applyProtection="1">
      <alignment horizontal="center" vertical="center" wrapText="1"/>
    </xf>
    <xf numFmtId="0" fontId="57" fillId="5" borderId="10" xfId="42" applyFont="1" applyFill="1" applyBorder="1" applyAlignment="1" applyProtection="1">
      <alignment horizontal="center" vertical="center" wrapText="1"/>
    </xf>
    <xf numFmtId="0" fontId="57" fillId="5" borderId="51" xfId="42" applyFont="1" applyFill="1" applyBorder="1" applyAlignment="1" applyProtection="1">
      <alignment horizontal="center" vertical="center" wrapText="1"/>
    </xf>
    <xf numFmtId="0" fontId="57" fillId="5" borderId="65" xfId="42" applyFont="1" applyFill="1" applyBorder="1" applyAlignment="1" applyProtection="1">
      <alignment horizontal="center" vertical="center" wrapText="1"/>
    </xf>
    <xf numFmtId="0" fontId="34" fillId="5" borderId="69" xfId="42" applyFont="1" applyFill="1" applyBorder="1" applyAlignment="1" applyProtection="1">
      <alignment horizontal="left" vertical="center" wrapText="1"/>
    </xf>
    <xf numFmtId="0" fontId="0" fillId="0" borderId="46" xfId="0" applyBorder="1" applyAlignment="1"/>
    <xf numFmtId="0" fontId="0" fillId="0" borderId="47" xfId="0" applyBorder="1" applyAlignment="1"/>
    <xf numFmtId="0" fontId="37" fillId="0" borderId="5" xfId="42" applyFont="1" applyFill="1" applyBorder="1" applyAlignment="1" applyProtection="1">
      <alignment horizontal="center" vertical="center" wrapText="1"/>
    </xf>
    <xf numFmtId="0" fontId="37" fillId="0" borderId="22" xfId="42" applyFont="1" applyFill="1" applyBorder="1" applyAlignment="1" applyProtection="1">
      <alignment horizontal="center" vertical="center" wrapText="1"/>
    </xf>
    <xf numFmtId="0" fontId="37" fillId="0" borderId="11" xfId="42" applyFont="1" applyFill="1" applyBorder="1" applyAlignment="1" applyProtection="1">
      <alignment horizontal="center" vertical="center" wrapText="1"/>
    </xf>
    <xf numFmtId="0" fontId="37" fillId="0" borderId="10" xfId="42" applyFont="1" applyFill="1" applyBorder="1" applyAlignment="1" applyProtection="1">
      <alignment horizontal="center" vertical="center" wrapText="1"/>
    </xf>
    <xf numFmtId="0" fontId="37" fillId="0" borderId="51" xfId="42" applyFont="1" applyFill="1" applyBorder="1" applyAlignment="1" applyProtection="1">
      <alignment horizontal="center" vertical="center" wrapText="1"/>
    </xf>
    <xf numFmtId="0" fontId="37" fillId="0" borderId="65" xfId="42" applyFont="1" applyFill="1" applyBorder="1" applyAlignment="1" applyProtection="1">
      <alignment horizontal="center" vertical="center" wrapText="1"/>
    </xf>
    <xf numFmtId="0" fontId="57" fillId="0" borderId="5" xfId="41" applyFont="1" applyFill="1" applyBorder="1" applyAlignment="1">
      <alignment horizontal="center" vertical="center"/>
    </xf>
    <xf numFmtId="0" fontId="57" fillId="0" borderId="22" xfId="41" applyFont="1" applyFill="1" applyBorder="1" applyAlignment="1">
      <alignment horizontal="center" vertical="center"/>
    </xf>
    <xf numFmtId="0" fontId="57" fillId="0" borderId="11" xfId="41" applyFont="1" applyFill="1" applyBorder="1" applyAlignment="1">
      <alignment horizontal="center" vertical="center"/>
    </xf>
    <xf numFmtId="0" fontId="57" fillId="0" borderId="44" xfId="41" applyFont="1" applyFill="1" applyBorder="1" applyAlignment="1">
      <alignment horizontal="center" vertical="center"/>
    </xf>
    <xf numFmtId="0" fontId="57" fillId="0" borderId="1" xfId="42" applyFont="1" applyFill="1" applyBorder="1" applyAlignment="1" applyProtection="1">
      <alignment horizontal="left" vertical="center" wrapText="1"/>
    </xf>
    <xf numFmtId="0" fontId="57" fillId="0" borderId="32" xfId="42" applyFont="1" applyFill="1" applyBorder="1" applyAlignment="1" applyProtection="1">
      <alignment horizontal="left" vertical="center" wrapText="1"/>
    </xf>
    <xf numFmtId="0" fontId="57" fillId="0" borderId="48" xfId="42" applyFont="1" applyFill="1" applyBorder="1" applyAlignment="1" applyProtection="1">
      <alignment horizontal="left" vertical="center" wrapText="1"/>
    </xf>
    <xf numFmtId="0" fontId="38" fillId="0" borderId="51" xfId="40" applyFont="1" applyFill="1" applyBorder="1" applyAlignment="1">
      <alignment horizontal="center"/>
    </xf>
    <xf numFmtId="0" fontId="38" fillId="0" borderId="65" xfId="40" applyFont="1" applyFill="1" applyBorder="1" applyAlignment="1">
      <alignment horizontal="center"/>
    </xf>
    <xf numFmtId="0" fontId="0" fillId="0" borderId="46" xfId="0" applyFill="1" applyBorder="1"/>
    <xf numFmtId="0" fontId="0" fillId="0" borderId="47" xfId="0" applyFill="1" applyBorder="1"/>
    <xf numFmtId="0" fontId="34" fillId="5" borderId="5" xfId="42" applyFont="1" applyFill="1" applyBorder="1" applyAlignment="1" applyProtection="1">
      <alignment horizontal="left" vertical="center" wrapText="1"/>
    </xf>
    <xf numFmtId="0" fontId="37" fillId="5" borderId="1" xfId="41" applyFont="1" applyFill="1" applyBorder="1" applyAlignment="1">
      <alignment horizontal="left" vertical="center" wrapText="1"/>
    </xf>
    <xf numFmtId="0" fontId="37" fillId="5" borderId="6" xfId="41" applyFont="1" applyFill="1" applyBorder="1" applyAlignment="1">
      <alignment horizontal="left" vertical="center" wrapText="1"/>
    </xf>
    <xf numFmtId="0" fontId="37" fillId="5" borderId="30" xfId="41" applyFont="1" applyFill="1" applyBorder="1" applyAlignment="1">
      <alignment horizontal="left" vertical="center" wrapText="1"/>
    </xf>
    <xf numFmtId="0" fontId="37" fillId="5" borderId="66" xfId="41" applyFont="1" applyFill="1" applyBorder="1" applyAlignment="1">
      <alignment horizontal="left" vertical="center" wrapText="1"/>
    </xf>
    <xf numFmtId="0" fontId="0" fillId="0" borderId="46" xfId="0" applyBorder="1"/>
    <xf numFmtId="0" fontId="0" fillId="0" borderId="47" xfId="0" applyBorder="1"/>
    <xf numFmtId="0" fontId="37" fillId="5" borderId="30" xfId="41" applyFont="1" applyFill="1" applyBorder="1" applyAlignment="1">
      <alignment vertical="center" wrapText="1"/>
    </xf>
    <xf numFmtId="0" fontId="37" fillId="5" borderId="66" xfId="41" applyFont="1" applyFill="1" applyBorder="1" applyAlignment="1">
      <alignment vertical="center" wrapText="1"/>
    </xf>
    <xf numFmtId="0" fontId="37" fillId="5" borderId="10" xfId="41" applyFont="1" applyFill="1" applyBorder="1" applyAlignment="1">
      <alignment horizontal="left" vertical="center" wrapText="1"/>
    </xf>
    <xf numFmtId="0" fontId="37" fillId="5" borderId="61" xfId="41" applyFont="1" applyFill="1" applyBorder="1" applyAlignment="1">
      <alignment horizontal="left" vertical="center" wrapText="1"/>
    </xf>
    <xf numFmtId="0" fontId="0" fillId="5" borderId="46" xfId="0" applyFill="1" applyBorder="1"/>
    <xf numFmtId="0" fontId="0" fillId="5" borderId="47" xfId="0" applyFill="1" applyBorder="1"/>
    <xf numFmtId="0" fontId="0" fillId="5" borderId="46" xfId="0" applyFill="1" applyBorder="1" applyAlignment="1"/>
    <xf numFmtId="0" fontId="0" fillId="5" borderId="47" xfId="0" applyFill="1" applyBorder="1" applyAlignment="1"/>
    <xf numFmtId="0" fontId="37" fillId="5" borderId="5" xfId="42" applyFont="1" applyFill="1" applyBorder="1" applyAlignment="1" applyProtection="1">
      <alignment horizontal="left" vertical="center" wrapText="1"/>
    </xf>
    <xf numFmtId="0" fontId="37" fillId="5" borderId="22" xfId="42" applyFont="1" applyFill="1" applyBorder="1" applyAlignment="1" applyProtection="1">
      <alignment horizontal="left" vertical="center" wrapText="1"/>
    </xf>
    <xf numFmtId="0" fontId="37" fillId="5" borderId="44" xfId="42" applyFont="1" applyFill="1" applyBorder="1" applyAlignment="1" applyProtection="1">
      <alignment horizontal="left" vertical="center" wrapText="1"/>
    </xf>
    <xf numFmtId="0" fontId="37" fillId="5" borderId="0" xfId="41" applyFont="1" applyFill="1" applyBorder="1" applyAlignment="1">
      <alignment horizontal="left" vertical="center" wrapText="1"/>
    </xf>
    <xf numFmtId="0" fontId="37" fillId="5" borderId="0" xfId="41" applyFont="1" applyFill="1" applyBorder="1" applyAlignment="1">
      <alignment horizontal="center" vertical="center" wrapText="1"/>
    </xf>
    <xf numFmtId="0" fontId="21" fillId="6" borderId="4" xfId="0" applyFont="1" applyFill="1" applyBorder="1" applyAlignment="1">
      <alignment horizontal="center" vertical="center"/>
    </xf>
    <xf numFmtId="0" fontId="23" fillId="5" borderId="0" xfId="0" applyFont="1" applyFill="1" applyBorder="1" applyAlignment="1">
      <alignment horizontal="center" vertical="center"/>
    </xf>
    <xf numFmtId="0" fontId="6" fillId="5" borderId="20"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6" fillId="5" borderId="12" xfId="0" applyFont="1" applyFill="1" applyBorder="1" applyAlignment="1">
      <alignment horizontal="left" vertical="center"/>
    </xf>
    <xf numFmtId="0" fontId="6" fillId="5" borderId="23" xfId="0" applyFont="1" applyFill="1" applyBorder="1" applyAlignment="1">
      <alignment horizontal="left" vertical="center"/>
    </xf>
    <xf numFmtId="0" fontId="21" fillId="6" borderId="13" xfId="0" applyFont="1" applyFill="1" applyBorder="1" applyAlignment="1">
      <alignment horizontal="left" vertical="center"/>
    </xf>
    <xf numFmtId="0" fontId="21" fillId="6" borderId="14" xfId="0" applyFont="1" applyFill="1" applyBorder="1" applyAlignment="1">
      <alignment horizontal="left" vertical="center"/>
    </xf>
    <xf numFmtId="0" fontId="21" fillId="6" borderId="73" xfId="0" applyFont="1" applyFill="1" applyBorder="1" applyAlignment="1">
      <alignment horizontal="center" vertical="center" wrapText="1"/>
    </xf>
    <xf numFmtId="0" fontId="21" fillId="6" borderId="75" xfId="0" applyFont="1" applyFill="1" applyBorder="1" applyAlignment="1">
      <alignment horizontal="center" vertical="center" wrapText="1"/>
    </xf>
    <xf numFmtId="0" fontId="32" fillId="0" borderId="0" xfId="41" applyFont="1" applyFill="1" applyBorder="1" applyAlignment="1">
      <alignment horizontal="left" vertical="center" wrapText="1"/>
    </xf>
    <xf numFmtId="0" fontId="34" fillId="5" borderId="0" xfId="42" applyFont="1" applyFill="1" applyBorder="1" applyAlignment="1" applyProtection="1">
      <alignment horizontal="left" vertical="center" wrapText="1"/>
    </xf>
    <xf numFmtId="0" fontId="37" fillId="5" borderId="0" xfId="42" applyFont="1" applyFill="1" applyBorder="1" applyAlignment="1" applyProtection="1">
      <alignment horizontal="center" vertical="center" wrapText="1"/>
    </xf>
    <xf numFmtId="0" fontId="34" fillId="5" borderId="0" xfId="41" applyFont="1" applyFill="1" applyBorder="1" applyAlignment="1">
      <alignment horizontal="left" vertical="center" wrapText="1"/>
    </xf>
    <xf numFmtId="0" fontId="32" fillId="5" borderId="0" xfId="41" applyFont="1" applyFill="1" applyBorder="1" applyAlignment="1">
      <alignment vertical="center" wrapText="1"/>
    </xf>
    <xf numFmtId="0" fontId="37" fillId="5" borderId="0" xfId="41" applyFont="1" applyFill="1" applyBorder="1" applyAlignment="1">
      <alignment vertical="center" wrapText="1"/>
    </xf>
    <xf numFmtId="0" fontId="40" fillId="5" borderId="0" xfId="42" applyFont="1" applyFill="1" applyBorder="1" applyAlignment="1" applyProtection="1">
      <alignment horizontal="center" vertical="center" wrapText="1"/>
    </xf>
    <xf numFmtId="14" fontId="16" fillId="0" borderId="22" xfId="0" applyNumberFormat="1" applyFont="1" applyBorder="1" applyAlignment="1" applyProtection="1">
      <alignment vertical="center"/>
    </xf>
  </cellXfs>
  <cellStyles count="58">
    <cellStyle name="Cabecera 1" xfId="1" xr:uid="{00000000-0005-0000-0000-000000000000}"/>
    <cellStyle name="Cabecera 2" xfId="2" xr:uid="{00000000-0005-0000-0000-000001000000}"/>
    <cellStyle name="Comma" xfId="3" xr:uid="{00000000-0005-0000-0000-000002000000}"/>
    <cellStyle name="Comma [0]_PIB" xfId="4" xr:uid="{00000000-0005-0000-0000-000003000000}"/>
    <cellStyle name="Comma_confisGOBjul2500" xfId="5" xr:uid="{00000000-0005-0000-0000-000004000000}"/>
    <cellStyle name="Comma0" xfId="6" xr:uid="{00000000-0005-0000-0000-000005000000}"/>
    <cellStyle name="Currency" xfId="7" xr:uid="{00000000-0005-0000-0000-000006000000}"/>
    <cellStyle name="Currency [0]_PIB" xfId="8" xr:uid="{00000000-0005-0000-0000-000007000000}"/>
    <cellStyle name="Currency_confisGOBjul2500" xfId="9" xr:uid="{00000000-0005-0000-0000-000008000000}"/>
    <cellStyle name="Currency0" xfId="10" xr:uid="{00000000-0005-0000-0000-000009000000}"/>
    <cellStyle name="Date" xfId="11" xr:uid="{00000000-0005-0000-0000-00000A000000}"/>
    <cellStyle name="Euro" xfId="12" xr:uid="{00000000-0005-0000-0000-00000B000000}"/>
    <cellStyle name="Fecha" xfId="13" xr:uid="{00000000-0005-0000-0000-00000C000000}"/>
    <cellStyle name="Fijo" xfId="14" xr:uid="{00000000-0005-0000-0000-00000D000000}"/>
    <cellStyle name="Fixed" xfId="15" xr:uid="{00000000-0005-0000-0000-00000E000000}"/>
    <cellStyle name="Heading 1" xfId="16" xr:uid="{00000000-0005-0000-0000-00000F000000}"/>
    <cellStyle name="Heading 2" xfId="17" xr:uid="{00000000-0005-0000-0000-000010000000}"/>
    <cellStyle name="Heading1" xfId="18" xr:uid="{00000000-0005-0000-0000-000011000000}"/>
    <cellStyle name="Heading2" xfId="19" xr:uid="{00000000-0005-0000-0000-000012000000}"/>
    <cellStyle name="Hipervínculo" xfId="42" builtinId="8"/>
    <cellStyle name="Millares" xfId="20" builtinId="3"/>
    <cellStyle name="Millares [0]" xfId="44" builtinId="6"/>
    <cellStyle name="Millares [0] 2" xfId="53" xr:uid="{9B3C9446-2612-47E3-A3D7-5136898C8410}"/>
    <cellStyle name="Millares [0] 3" xfId="57" xr:uid="{04EB17B7-7346-4D15-9F55-862AAED5B6F8}"/>
    <cellStyle name="Monetario" xfId="21" xr:uid="{00000000-0005-0000-0000-000016000000}"/>
    <cellStyle name="Monetario0" xfId="22" xr:uid="{00000000-0005-0000-0000-000017000000}"/>
    <cellStyle name="Normal" xfId="0" builtinId="0"/>
    <cellStyle name="Normal 2" xfId="40" xr:uid="{00000000-0005-0000-0000-000019000000}"/>
    <cellStyle name="Normal 2 2" xfId="51" xr:uid="{D1C44829-5645-42E2-A5B7-95A3DE617600}"/>
    <cellStyle name="Normal 2 3" xfId="47" xr:uid="{ECBFD0C6-38BC-487B-B194-20AA8F2D757C}"/>
    <cellStyle name="Normal 2 4" xfId="55" xr:uid="{00B1EE12-3DC0-446E-81A5-8CF4DBF51FB2}"/>
    <cellStyle name="Normal 3" xfId="43" xr:uid="{00000000-0005-0000-0000-00001A000000}"/>
    <cellStyle name="Normal 3 2" xfId="52" xr:uid="{5131CEC5-1669-4C43-B02C-F0D9BDD6BA26}"/>
    <cellStyle name="Normal 3 3" xfId="48" xr:uid="{2E1398C9-E3D4-4216-8764-38B4F7697976}"/>
    <cellStyle name="Normal 3 4" xfId="56" xr:uid="{4A5500CE-DF6F-4B2F-9741-A7CE2319E378}"/>
    <cellStyle name="Normal 7" xfId="41" xr:uid="{00000000-0005-0000-0000-00001B000000}"/>
    <cellStyle name="Percent" xfId="23" xr:uid="{00000000-0005-0000-0000-00001C000000}"/>
    <cellStyle name="Porcentaje" xfId="24" builtinId="5"/>
    <cellStyle name="Punto" xfId="25" xr:uid="{00000000-0005-0000-0000-00001E000000}"/>
    <cellStyle name="Punto0" xfId="26" xr:uid="{00000000-0005-0000-0000-00001F000000}"/>
    <cellStyle name="Punto0 2" xfId="49" xr:uid="{6552AF42-A50B-4FE9-93B9-FABD9A815349}"/>
    <cellStyle name="Punto0 3" xfId="45" xr:uid="{C784AFCF-6193-4255-819E-A7702600B6D2}"/>
    <cellStyle name="Punto0 4" xfId="54" xr:uid="{E58343C8-9110-439E-BF4C-8D991C60D2F3}"/>
    <cellStyle name="Resumen" xfId="27" xr:uid="{00000000-0005-0000-0000-000020000000}"/>
    <cellStyle name="Resumen 2" xfId="50" xr:uid="{4B8F0D85-2F05-45E2-BC24-FC3206E46D99}"/>
    <cellStyle name="Resumen 3" xfId="46" xr:uid="{BDF4AA2B-7C75-49A8-B7F3-C4F66939D871}"/>
    <cellStyle name="Text" xfId="28" xr:uid="{00000000-0005-0000-0000-000021000000}"/>
    <cellStyle name="Total" xfId="29" builtinId="25" customBuiltin="1"/>
    <cellStyle name="ДАТА" xfId="30" xr:uid="{00000000-0005-0000-0000-000023000000}"/>
    <cellStyle name="ДЕНЕЖНЫЙ_BOPENGC" xfId="31" xr:uid="{00000000-0005-0000-0000-000024000000}"/>
    <cellStyle name="ЗАГОЛОВОК1" xfId="32" xr:uid="{00000000-0005-0000-0000-000025000000}"/>
    <cellStyle name="ЗАГОЛОВОК2" xfId="33" xr:uid="{00000000-0005-0000-0000-000026000000}"/>
    <cellStyle name="ИТОГОВЫЙ" xfId="34" xr:uid="{00000000-0005-0000-0000-000027000000}"/>
    <cellStyle name="Обычный_BOPENGC" xfId="35" xr:uid="{00000000-0005-0000-0000-000028000000}"/>
    <cellStyle name="ПРОЦЕНТНЫЙ_BOPENGC" xfId="36" xr:uid="{00000000-0005-0000-0000-000029000000}"/>
    <cellStyle name="ТЕКСТ" xfId="37" xr:uid="{00000000-0005-0000-0000-00002A000000}"/>
    <cellStyle name="ФИКСИРОВАННЫЙ" xfId="38" xr:uid="{00000000-0005-0000-0000-00002B000000}"/>
    <cellStyle name="ФИНАНСОВЫЙ_BOPENGC" xfId="39" xr:uid="{00000000-0005-0000-0000-00002C000000}"/>
  </cellStyles>
  <dxfs count="0"/>
  <tableStyles count="0" defaultTableStyle="TableStyleMedium9" defaultPivotStyle="PivotStyleLight16"/>
  <colors>
    <mruColors>
      <color rgb="FF0000FF"/>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1</xdr:row>
      <xdr:rowOff>179455</xdr:rowOff>
    </xdr:from>
    <xdr:to>
      <xdr:col>3</xdr:col>
      <xdr:colOff>18529</xdr:colOff>
      <xdr:row>1</xdr:row>
      <xdr:rowOff>593586</xdr:rowOff>
    </xdr:to>
    <xdr:pic>
      <xdr:nvPicPr>
        <xdr:cNvPr id="4" name="Imagen 4">
          <a:extLst>
            <a:ext uri="{FF2B5EF4-FFF2-40B4-BE49-F238E27FC236}">
              <a16:creationId xmlns:a16="http://schemas.microsoft.com/office/drawing/2014/main" id="{94409954-649A-40BE-9E2B-5B759A38DB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537" y="289890"/>
          <a:ext cx="1939231"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13047</xdr:colOff>
      <xdr:row>1</xdr:row>
      <xdr:rowOff>24354</xdr:rowOff>
    </xdr:from>
    <xdr:to>
      <xdr:col>2</xdr:col>
      <xdr:colOff>247873</xdr:colOff>
      <xdr:row>1</xdr:row>
      <xdr:rowOff>391440</xdr:rowOff>
    </xdr:to>
    <xdr:pic>
      <xdr:nvPicPr>
        <xdr:cNvPr id="3" name="Imagen 4">
          <a:extLst>
            <a:ext uri="{FF2B5EF4-FFF2-40B4-BE49-F238E27FC236}">
              <a16:creationId xmlns:a16="http://schemas.microsoft.com/office/drawing/2014/main" id="{C82F32CB-5807-44F4-AB3F-4F867F5345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4109" y="193977"/>
          <a:ext cx="2087634" cy="367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3" name="Imagen 4">
          <a:extLst>
            <a:ext uri="{FF2B5EF4-FFF2-40B4-BE49-F238E27FC236}">
              <a16:creationId xmlns:a16="http://schemas.microsoft.com/office/drawing/2014/main" id="{2A03E9F4-FD53-452E-B5FB-DAF704DEA5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FE82F0EA-E08D-46AF-97CA-A5C7819BC6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E6FF2E57-CBAF-4A44-9C26-391E199D2B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4CED434E-3C99-40FD-81F6-D33BDB184A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764311E4-12AA-4070-96C9-19EE8BE30A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1</xdr:col>
      <xdr:colOff>1984</xdr:colOff>
      <xdr:row>0</xdr:row>
      <xdr:rowOff>406796</xdr:rowOff>
    </xdr:to>
    <xdr:pic>
      <xdr:nvPicPr>
        <xdr:cNvPr id="2" name="Imagen 4">
          <a:extLst>
            <a:ext uri="{FF2B5EF4-FFF2-40B4-BE49-F238E27FC236}">
              <a16:creationId xmlns:a16="http://schemas.microsoft.com/office/drawing/2014/main" id="{53E96D58-46B9-6F45-A52B-558C3869BD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1</xdr:col>
      <xdr:colOff>1984</xdr:colOff>
      <xdr:row>0</xdr:row>
      <xdr:rowOff>406796</xdr:rowOff>
    </xdr:to>
    <xdr:pic>
      <xdr:nvPicPr>
        <xdr:cNvPr id="2" name="Imagen 4">
          <a:extLst>
            <a:ext uri="{FF2B5EF4-FFF2-40B4-BE49-F238E27FC236}">
              <a16:creationId xmlns:a16="http://schemas.microsoft.com/office/drawing/2014/main" id="{3024ABFC-3584-4C45-A652-C4BE1CD459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340AB13B-E4A8-DC4E-8AB4-B32B76E84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E9B9DD44-8CD4-E148-81E2-286D38CFAA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B86529B7-4F3A-4F9A-8DCA-74A371025B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2649C66D-27AB-4B14-B34E-1929A1E566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114749</xdr:rowOff>
    </xdr:from>
    <xdr:to>
      <xdr:col>0</xdr:col>
      <xdr:colOff>1359297</xdr:colOff>
      <xdr:row>0</xdr:row>
      <xdr:rowOff>406796</xdr:rowOff>
    </xdr:to>
    <xdr:pic>
      <xdr:nvPicPr>
        <xdr:cNvPr id="2" name="Imagen 4">
          <a:extLst>
            <a:ext uri="{FF2B5EF4-FFF2-40B4-BE49-F238E27FC236}">
              <a16:creationId xmlns:a16="http://schemas.microsoft.com/office/drawing/2014/main" id="{85208025-9778-4641-A62D-65A25B350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4749"/>
          <a:ext cx="1359297" cy="292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arbocol"/>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torres@uiaf.gov.co;" TargetMode="External"/><Relationship Id="rId13" Type="http://schemas.openxmlformats.org/officeDocument/2006/relationships/drawing" Target="../drawings/drawing1.xml"/><Relationship Id="rId3" Type="http://schemas.openxmlformats.org/officeDocument/2006/relationships/hyperlink" Target="mailto:patricia.saavedra@fiscalia.gov.co;" TargetMode="External"/><Relationship Id="rId7" Type="http://schemas.openxmlformats.org/officeDocument/2006/relationships/hyperlink" Target="mailto:atorres@uiaf.gov.co;" TargetMode="External"/><Relationship Id="rId12" Type="http://schemas.openxmlformats.org/officeDocument/2006/relationships/printerSettings" Target="../printerSettings/printerSettings1.bin"/><Relationship Id="rId2" Type="http://schemas.openxmlformats.org/officeDocument/2006/relationships/hyperlink" Target="mailto:atorres@uiaf.gov.co;" TargetMode="External"/><Relationship Id="rId1" Type="http://schemas.openxmlformats.org/officeDocument/2006/relationships/hyperlink" Target="mailto:atorres@uiaf.gov.co" TargetMode="External"/><Relationship Id="rId6" Type="http://schemas.openxmlformats.org/officeDocument/2006/relationships/hyperlink" Target="mailto:atorres@uiaf.gov.co" TargetMode="External"/><Relationship Id="rId11" Type="http://schemas.openxmlformats.org/officeDocument/2006/relationships/hyperlink" Target="mailto:juan.quintana@cancilleria.gov.co" TargetMode="External"/><Relationship Id="rId5" Type="http://schemas.openxmlformats.org/officeDocument/2006/relationships/hyperlink" Target="mailto:lcorral@saesas.gov.co;" TargetMode="External"/><Relationship Id="rId10" Type="http://schemas.openxmlformats.org/officeDocument/2006/relationships/hyperlink" Target="mailto:atorres@uiaf.gov.co" TargetMode="External"/><Relationship Id="rId4" Type="http://schemas.openxmlformats.org/officeDocument/2006/relationships/hyperlink" Target="mailto:liliana.donado@fiscalia.gov.co;" TargetMode="External"/><Relationship Id="rId9" Type="http://schemas.openxmlformats.org/officeDocument/2006/relationships/hyperlink" Target="mailto:atorres@uiaf.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rosero@dnp.gov.c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rosero@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rosero@dnp.gov.c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rosero@dnp.gov.c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arosero@dnp.gov.c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arosero@dnp.gov.co"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arosero@dnp.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rosero@dnp.gov.co"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arosero@dnp.gov.co"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arosero@dnp.gov.co"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arosero@dnp.gov.co"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arosero@dnp.gov.co"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428"/>
  <sheetViews>
    <sheetView showGridLines="0" tabSelected="1" zoomScale="70" zoomScaleNormal="70" zoomScaleSheetLayoutView="20" zoomScalePageLayoutView="35" workbookViewId="0">
      <selection activeCell="G10" sqref="G10"/>
    </sheetView>
  </sheetViews>
  <sheetFormatPr baseColWidth="10" defaultColWidth="10.81640625" defaultRowHeight="33.75" customHeight="1"/>
  <cols>
    <col min="1" max="1" width="1.453125" style="25" customWidth="1"/>
    <col min="2" max="2" width="14.26953125" style="25" customWidth="1"/>
    <col min="3" max="3" width="14.7265625" style="201" customWidth="1"/>
    <col min="4" max="4" width="53.26953125" style="25" customWidth="1"/>
    <col min="5" max="5" width="14.453125" style="25" customWidth="1"/>
    <col min="6" max="6" width="15.54296875" style="25" customWidth="1"/>
    <col min="7" max="7" width="30.7265625" style="25" customWidth="1"/>
    <col min="8" max="8" width="29.81640625" style="25" customWidth="1"/>
    <col min="9" max="10" width="30.7265625" style="25" customWidth="1"/>
    <col min="11" max="12" width="13.54296875" style="25" customWidth="1"/>
    <col min="13" max="13" width="12.81640625" style="25" customWidth="1"/>
    <col min="14" max="14" width="34.7265625" style="25" customWidth="1"/>
    <col min="15" max="15" width="65.7265625" style="25" customWidth="1"/>
    <col min="16" max="16" width="16.26953125" style="25" customWidth="1"/>
    <col min="17" max="18" width="12.453125" style="25" customWidth="1"/>
    <col min="19" max="25" width="12.7265625" style="25" customWidth="1"/>
    <col min="26" max="32" width="12.7265625" style="202" customWidth="1"/>
    <col min="33" max="57" width="13.7265625" style="25" customWidth="1"/>
    <col min="58" max="58" width="16.26953125" style="25" bestFit="1" customWidth="1"/>
    <col min="59" max="59" width="19" style="25" hidden="1" customWidth="1"/>
    <col min="60" max="60" width="14.1796875" style="25" hidden="1" customWidth="1"/>
    <col min="61" max="61" width="15.26953125" style="25" hidden="1" customWidth="1"/>
    <col min="62" max="62" width="14.1796875" style="25" hidden="1" customWidth="1"/>
    <col min="63" max="63" width="9.81640625" style="25" hidden="1" customWidth="1"/>
    <col min="64" max="65" width="15.26953125" style="25" hidden="1" customWidth="1"/>
    <col min="66" max="66" width="19" style="25" hidden="1" customWidth="1"/>
    <col min="67" max="67" width="14.1796875" style="25" hidden="1" customWidth="1"/>
    <col min="68" max="68" width="15.26953125" style="25" hidden="1" customWidth="1"/>
    <col min="69" max="69" width="14.1796875" style="25" hidden="1" customWidth="1"/>
    <col min="70" max="70" width="9.81640625" style="25" hidden="1" customWidth="1"/>
    <col min="71" max="72" width="15.26953125" style="25" hidden="1" customWidth="1"/>
    <col min="73" max="73" width="19" style="25" hidden="1" customWidth="1"/>
    <col min="74" max="74" width="14.1796875" style="25" hidden="1" customWidth="1"/>
    <col min="75" max="75" width="15.26953125" style="25" hidden="1" customWidth="1"/>
    <col min="76" max="76" width="14.1796875" style="25" hidden="1" customWidth="1"/>
    <col min="77" max="77" width="9.81640625" style="25" hidden="1" customWidth="1"/>
    <col min="78" max="79" width="15.26953125" style="25" hidden="1" customWidth="1"/>
    <col min="80" max="80" width="19" style="25" hidden="1" customWidth="1"/>
    <col min="81" max="81" width="14.1796875" style="25" hidden="1" customWidth="1"/>
    <col min="82" max="82" width="15.26953125" style="25" hidden="1" customWidth="1"/>
    <col min="83" max="83" width="14.1796875" style="25" hidden="1" customWidth="1"/>
    <col min="84" max="84" width="9.81640625" style="25" hidden="1" customWidth="1"/>
    <col min="85" max="86" width="15.26953125" style="25" hidden="1" customWidth="1"/>
    <col min="87" max="87" width="19" style="25" hidden="1" customWidth="1"/>
    <col min="88" max="88" width="14.1796875" style="25" hidden="1" customWidth="1"/>
    <col min="89" max="89" width="15.26953125" style="25" hidden="1" customWidth="1"/>
    <col min="90" max="90" width="14.1796875" style="25" hidden="1" customWidth="1"/>
    <col min="91" max="91" width="9.81640625" style="25" hidden="1" customWidth="1"/>
    <col min="92" max="93" width="15.26953125" style="25" hidden="1" customWidth="1"/>
    <col min="94" max="94" width="19" style="25" hidden="1" customWidth="1"/>
    <col min="95" max="95" width="14.1796875" style="25" hidden="1" customWidth="1"/>
    <col min="96" max="96" width="15.26953125" style="25" hidden="1" customWidth="1"/>
    <col min="97" max="97" width="14.1796875" style="25" hidden="1" customWidth="1"/>
    <col min="98" max="98" width="9.81640625" style="25" hidden="1" customWidth="1"/>
    <col min="99" max="100" width="15.26953125" style="25" hidden="1" customWidth="1"/>
    <col min="101" max="16384" width="10.81640625" style="25"/>
  </cols>
  <sheetData>
    <row r="1" spans="1:100" s="21" customFormat="1" ht="9" customHeight="1" thickBot="1">
      <c r="C1" s="22"/>
      <c r="Z1" s="23"/>
      <c r="AA1" s="23"/>
      <c r="AB1" s="23"/>
      <c r="AC1" s="23"/>
      <c r="AD1" s="23"/>
      <c r="AE1" s="23"/>
      <c r="AF1" s="23"/>
    </row>
    <row r="2" spans="1:100" s="24" customFormat="1" ht="53.25" customHeight="1" thickBot="1">
      <c r="A2" s="21"/>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row>
    <row r="3" spans="1:100" s="24" customFormat="1" ht="21" customHeight="1">
      <c r="A3" s="21"/>
      <c r="B3" s="127" t="s">
        <v>0</v>
      </c>
      <c r="C3" s="128"/>
      <c r="D3" s="244" t="s">
        <v>578</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row>
    <row r="4" spans="1:100" s="24" customFormat="1" ht="21" customHeight="1">
      <c r="A4" s="21"/>
      <c r="B4" s="58" t="s">
        <v>1</v>
      </c>
      <c r="C4" s="59"/>
      <c r="D4" s="59">
        <v>4042</v>
      </c>
      <c r="E4" s="120"/>
      <c r="F4" s="121"/>
      <c r="G4" s="131" t="s">
        <v>2</v>
      </c>
      <c r="H4" s="546">
        <v>44417</v>
      </c>
      <c r="I4" s="118"/>
      <c r="J4" s="122"/>
      <c r="K4" s="131" t="s">
        <v>3</v>
      </c>
      <c r="L4" s="245"/>
      <c r="M4" s="132"/>
      <c r="N4" s="227"/>
      <c r="O4" s="119"/>
      <c r="P4" s="119"/>
      <c r="Q4" s="119"/>
      <c r="R4" s="117"/>
      <c r="S4" s="123" t="s">
        <v>4</v>
      </c>
      <c r="T4" s="123"/>
      <c r="U4" s="123"/>
      <c r="V4" s="123"/>
      <c r="W4" s="123"/>
      <c r="X4" s="124" t="s">
        <v>5</v>
      </c>
      <c r="Y4" s="123"/>
      <c r="Z4" s="123"/>
      <c r="AA4" s="183"/>
      <c r="AB4" s="47"/>
      <c r="AC4" s="47"/>
      <c r="AD4" s="47"/>
      <c r="AE4" s="47"/>
      <c r="AF4" s="124"/>
      <c r="AG4" s="126" t="s">
        <v>6</v>
      </c>
      <c r="AH4" s="125"/>
      <c r="AI4" s="190" t="s">
        <v>495</v>
      </c>
      <c r="AJ4" s="125"/>
      <c r="AK4" s="125"/>
      <c r="AL4" s="125"/>
      <c r="AM4" s="125"/>
      <c r="AN4" s="125"/>
      <c r="AO4" s="125"/>
      <c r="AP4" s="125"/>
      <c r="AQ4" s="125"/>
      <c r="AR4" s="125"/>
      <c r="AS4" s="125"/>
      <c r="AT4" s="125"/>
      <c r="AU4" s="125"/>
      <c r="AV4" s="125"/>
      <c r="AW4" s="125"/>
      <c r="AX4" s="125"/>
      <c r="AY4" s="125"/>
      <c r="AZ4" s="125"/>
      <c r="BA4" s="125"/>
      <c r="BB4" s="125"/>
      <c r="BC4" s="125"/>
      <c r="BD4" s="125"/>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row>
    <row r="5" spans="1:100" s="24" customFormat="1" ht="21" customHeight="1" thickBot="1">
      <c r="A5" s="21"/>
      <c r="B5" s="129" t="s">
        <v>7</v>
      </c>
      <c r="C5" s="130"/>
      <c r="D5" s="244" t="s">
        <v>579</v>
      </c>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row>
    <row r="6" spans="1:100" s="24" customFormat="1" ht="33.75" customHeight="1" thickBot="1">
      <c r="A6" s="21"/>
      <c r="B6" s="42"/>
      <c r="C6" s="43"/>
      <c r="D6" s="43"/>
      <c r="E6" s="43"/>
      <c r="F6" s="43"/>
      <c r="G6" s="43"/>
      <c r="H6" s="43"/>
      <c r="I6" s="43"/>
      <c r="J6" s="43"/>
      <c r="K6" s="43"/>
      <c r="L6" s="43"/>
      <c r="M6" s="43"/>
      <c r="N6" s="43"/>
      <c r="O6" s="43"/>
      <c r="P6" s="43"/>
      <c r="Q6" s="45"/>
      <c r="R6" s="45" t="s">
        <v>8</v>
      </c>
      <c r="S6" s="43"/>
      <c r="T6" s="43"/>
      <c r="U6" s="43"/>
      <c r="V6" s="43"/>
      <c r="W6" s="43"/>
      <c r="X6" s="43"/>
      <c r="Y6" s="43"/>
      <c r="Z6" s="43"/>
      <c r="AA6" s="43"/>
      <c r="AB6" s="43"/>
      <c r="AC6" s="43"/>
      <c r="AD6" s="43"/>
      <c r="AE6" s="43"/>
      <c r="AF6" s="43"/>
      <c r="AG6" s="167"/>
      <c r="AH6" s="43"/>
      <c r="AI6" s="43"/>
      <c r="AJ6" s="43"/>
      <c r="AK6" s="43"/>
      <c r="AL6" s="43"/>
      <c r="AM6" s="43"/>
      <c r="AN6" s="43"/>
      <c r="AO6" s="43"/>
      <c r="AP6" s="43"/>
      <c r="AQ6" s="43"/>
      <c r="AR6" s="43"/>
      <c r="AS6" s="43"/>
      <c r="AT6" s="43"/>
      <c r="AU6" s="43"/>
      <c r="AV6" s="43"/>
      <c r="AW6" s="43"/>
      <c r="AX6" s="43"/>
      <c r="AY6" s="43"/>
      <c r="AZ6" s="43"/>
      <c r="BA6" s="43"/>
      <c r="BB6" s="43"/>
      <c r="BC6" s="43"/>
      <c r="BD6" s="43"/>
      <c r="BE6" s="43"/>
      <c r="BF6" s="44"/>
      <c r="BG6" s="45"/>
      <c r="BH6" s="45"/>
      <c r="BI6" s="45"/>
      <c r="BJ6" s="45"/>
      <c r="BK6" s="45"/>
      <c r="BL6" s="45"/>
      <c r="BM6" s="45"/>
      <c r="BN6" s="45"/>
      <c r="BO6" s="45"/>
      <c r="BP6" s="45"/>
      <c r="BQ6" s="45"/>
      <c r="BR6" s="45"/>
      <c r="BS6" s="45"/>
      <c r="BT6" s="45"/>
      <c r="BU6" s="45" t="s">
        <v>9</v>
      </c>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row>
    <row r="7" spans="1:100" ht="39.75" customHeight="1">
      <c r="A7" s="21"/>
      <c r="B7" s="398" t="s">
        <v>10</v>
      </c>
      <c r="C7" s="400" t="s">
        <v>11</v>
      </c>
      <c r="D7" s="402" t="s">
        <v>12</v>
      </c>
      <c r="E7" s="393" t="s">
        <v>13</v>
      </c>
      <c r="F7" s="393" t="s">
        <v>14</v>
      </c>
      <c r="G7" s="64" t="s">
        <v>15</v>
      </c>
      <c r="H7" s="64"/>
      <c r="I7" s="64"/>
      <c r="J7" s="64"/>
      <c r="K7" s="64" t="s">
        <v>16</v>
      </c>
      <c r="L7" s="64"/>
      <c r="M7" s="64" t="s">
        <v>17</v>
      </c>
      <c r="N7" s="64"/>
      <c r="O7" s="64"/>
      <c r="P7" s="64"/>
      <c r="Q7" s="64"/>
      <c r="R7" s="64"/>
      <c r="S7" s="64"/>
      <c r="T7" s="64"/>
      <c r="U7" s="64"/>
      <c r="V7" s="64"/>
      <c r="W7" s="64"/>
      <c r="X7" s="64"/>
      <c r="Y7" s="64"/>
      <c r="Z7" s="166" t="s">
        <v>18</v>
      </c>
      <c r="AA7" s="65"/>
      <c r="AB7" s="65"/>
      <c r="AC7" s="65"/>
      <c r="AD7" s="65"/>
      <c r="AE7" s="65"/>
      <c r="AF7" s="65"/>
      <c r="AG7" s="169" t="s">
        <v>19</v>
      </c>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3"/>
      <c r="BF7" s="379" t="s">
        <v>12</v>
      </c>
      <c r="BG7" s="168" t="s">
        <v>20</v>
      </c>
      <c r="BH7" s="161"/>
      <c r="BI7" s="161"/>
      <c r="BJ7" s="161"/>
      <c r="BK7" s="168"/>
      <c r="BL7" s="168"/>
      <c r="BM7" s="168"/>
      <c r="BN7" s="168" t="s">
        <v>21</v>
      </c>
      <c r="BO7" s="161"/>
      <c r="BP7" s="161"/>
      <c r="BQ7" s="161"/>
      <c r="BR7" s="168"/>
      <c r="BS7" s="168"/>
      <c r="BT7" s="168"/>
      <c r="BU7" s="168" t="s">
        <v>22</v>
      </c>
      <c r="BV7" s="161"/>
      <c r="BW7" s="161"/>
      <c r="BX7" s="161"/>
      <c r="BY7" s="168"/>
      <c r="BZ7" s="168"/>
      <c r="CA7" s="168"/>
      <c r="CB7" s="168" t="s">
        <v>23</v>
      </c>
      <c r="CC7" s="161"/>
      <c r="CD7" s="161"/>
      <c r="CE7" s="161"/>
      <c r="CF7" s="168"/>
      <c r="CG7" s="168"/>
      <c r="CH7" s="168"/>
      <c r="CI7" s="168" t="s">
        <v>24</v>
      </c>
      <c r="CJ7" s="161"/>
      <c r="CK7" s="161"/>
      <c r="CL7" s="161"/>
      <c r="CM7" s="168"/>
      <c r="CN7" s="168"/>
      <c r="CO7" s="168"/>
      <c r="CP7" s="168" t="s">
        <v>25</v>
      </c>
      <c r="CQ7" s="161"/>
      <c r="CR7" s="161"/>
      <c r="CS7" s="161"/>
      <c r="CT7" s="168"/>
      <c r="CU7" s="168"/>
      <c r="CV7" s="168"/>
    </row>
    <row r="8" spans="1:100" ht="41.25" customHeight="1">
      <c r="A8" s="21"/>
      <c r="B8" s="399"/>
      <c r="C8" s="401"/>
      <c r="D8" s="365"/>
      <c r="E8" s="394"/>
      <c r="F8" s="394"/>
      <c r="G8" s="364" t="s">
        <v>26</v>
      </c>
      <c r="H8" s="364" t="s">
        <v>27</v>
      </c>
      <c r="I8" s="364" t="s">
        <v>28</v>
      </c>
      <c r="J8" s="364" t="s">
        <v>29</v>
      </c>
      <c r="K8" s="364" t="s">
        <v>30</v>
      </c>
      <c r="L8" s="364" t="s">
        <v>31</v>
      </c>
      <c r="M8" s="365" t="s">
        <v>32</v>
      </c>
      <c r="N8" s="365" t="s">
        <v>33</v>
      </c>
      <c r="O8" s="364" t="s">
        <v>34</v>
      </c>
      <c r="P8" s="364" t="s">
        <v>35</v>
      </c>
      <c r="Q8" s="164" t="s">
        <v>36</v>
      </c>
      <c r="R8" s="164"/>
      <c r="S8" s="378" t="s">
        <v>374</v>
      </c>
      <c r="T8" s="378" t="s">
        <v>37</v>
      </c>
      <c r="U8" s="378" t="s">
        <v>38</v>
      </c>
      <c r="V8" s="378" t="s">
        <v>39</v>
      </c>
      <c r="W8" s="378" t="s">
        <v>40</v>
      </c>
      <c r="X8" s="378" t="s">
        <v>375</v>
      </c>
      <c r="Y8" s="378" t="s">
        <v>41</v>
      </c>
      <c r="Z8" s="369" t="s">
        <v>42</v>
      </c>
      <c r="AA8" s="369" t="s">
        <v>43</v>
      </c>
      <c r="AB8" s="369" t="s">
        <v>44</v>
      </c>
      <c r="AC8" s="369" t="s">
        <v>45</v>
      </c>
      <c r="AD8" s="369" t="s">
        <v>46</v>
      </c>
      <c r="AE8" s="369" t="s">
        <v>47</v>
      </c>
      <c r="AF8" s="370" t="s">
        <v>48</v>
      </c>
      <c r="AG8" s="192">
        <v>2021</v>
      </c>
      <c r="AH8" s="193"/>
      <c r="AI8" s="193"/>
      <c r="AJ8" s="194"/>
      <c r="AK8" s="192">
        <v>2022</v>
      </c>
      <c r="AL8" s="193"/>
      <c r="AM8" s="193"/>
      <c r="AN8" s="193"/>
      <c r="AO8" s="192">
        <v>2023</v>
      </c>
      <c r="AP8" s="193"/>
      <c r="AQ8" s="193"/>
      <c r="AR8" s="193"/>
      <c r="AS8" s="192">
        <v>2024</v>
      </c>
      <c r="AT8" s="193"/>
      <c r="AU8" s="193"/>
      <c r="AV8" s="193"/>
      <c r="AW8" s="192">
        <v>2025</v>
      </c>
      <c r="AX8" s="193"/>
      <c r="AY8" s="193"/>
      <c r="AZ8" s="193"/>
      <c r="BA8" s="192">
        <v>2026</v>
      </c>
      <c r="BB8" s="193"/>
      <c r="BC8" s="193"/>
      <c r="BD8" s="193"/>
      <c r="BE8" s="382" t="s">
        <v>48</v>
      </c>
      <c r="BF8" s="380"/>
      <c r="BG8" s="165" t="s">
        <v>49</v>
      </c>
      <c r="BH8" s="165"/>
      <c r="BI8" s="165"/>
      <c r="BJ8" s="165" t="s">
        <v>50</v>
      </c>
      <c r="BK8" s="165"/>
      <c r="BL8" s="376" t="s">
        <v>51</v>
      </c>
      <c r="BM8" s="376" t="s">
        <v>52</v>
      </c>
      <c r="BN8" s="165" t="s">
        <v>49</v>
      </c>
      <c r="BO8" s="165"/>
      <c r="BP8" s="165"/>
      <c r="BQ8" s="165" t="s">
        <v>50</v>
      </c>
      <c r="BR8" s="165"/>
      <c r="BS8" s="376" t="s">
        <v>51</v>
      </c>
      <c r="BT8" s="376" t="s">
        <v>52</v>
      </c>
      <c r="BU8" s="165" t="s">
        <v>49</v>
      </c>
      <c r="BV8" s="165"/>
      <c r="BW8" s="165"/>
      <c r="BX8" s="165" t="s">
        <v>50</v>
      </c>
      <c r="BY8" s="165"/>
      <c r="BZ8" s="376" t="s">
        <v>51</v>
      </c>
      <c r="CA8" s="376" t="s">
        <v>52</v>
      </c>
      <c r="CB8" s="165" t="s">
        <v>49</v>
      </c>
      <c r="CC8" s="165"/>
      <c r="CD8" s="165"/>
      <c r="CE8" s="165" t="s">
        <v>50</v>
      </c>
      <c r="CF8" s="165"/>
      <c r="CG8" s="376" t="s">
        <v>51</v>
      </c>
      <c r="CH8" s="376" t="s">
        <v>52</v>
      </c>
      <c r="CI8" s="165" t="s">
        <v>49</v>
      </c>
      <c r="CJ8" s="165"/>
      <c r="CK8" s="165"/>
      <c r="CL8" s="165" t="s">
        <v>50</v>
      </c>
      <c r="CM8" s="165"/>
      <c r="CN8" s="376" t="s">
        <v>51</v>
      </c>
      <c r="CO8" s="376" t="s">
        <v>52</v>
      </c>
      <c r="CP8" s="165" t="s">
        <v>49</v>
      </c>
      <c r="CQ8" s="165"/>
      <c r="CR8" s="165"/>
      <c r="CS8" s="165" t="s">
        <v>50</v>
      </c>
      <c r="CT8" s="165"/>
      <c r="CU8" s="376" t="s">
        <v>51</v>
      </c>
      <c r="CV8" s="376" t="s">
        <v>52</v>
      </c>
    </row>
    <row r="9" spans="1:100" ht="41.25" customHeight="1">
      <c r="A9" s="21"/>
      <c r="B9" s="399"/>
      <c r="C9" s="401"/>
      <c r="D9" s="365"/>
      <c r="E9" s="395"/>
      <c r="F9" s="395"/>
      <c r="G9" s="364"/>
      <c r="H9" s="364"/>
      <c r="I9" s="364"/>
      <c r="J9" s="364"/>
      <c r="K9" s="364"/>
      <c r="L9" s="364"/>
      <c r="M9" s="365"/>
      <c r="N9" s="365"/>
      <c r="O9" s="364"/>
      <c r="P9" s="364"/>
      <c r="Q9" s="206" t="s">
        <v>53</v>
      </c>
      <c r="R9" s="206" t="s">
        <v>54</v>
      </c>
      <c r="S9" s="378"/>
      <c r="T9" s="378"/>
      <c r="U9" s="378"/>
      <c r="V9" s="378"/>
      <c r="W9" s="378"/>
      <c r="X9" s="378"/>
      <c r="Y9" s="378"/>
      <c r="Z9" s="369"/>
      <c r="AA9" s="369"/>
      <c r="AB9" s="369"/>
      <c r="AC9" s="369"/>
      <c r="AD9" s="369"/>
      <c r="AE9" s="369"/>
      <c r="AF9" s="370"/>
      <c r="AG9" s="206" t="s">
        <v>55</v>
      </c>
      <c r="AH9" s="206" t="s">
        <v>56</v>
      </c>
      <c r="AI9" s="206" t="s">
        <v>57</v>
      </c>
      <c r="AJ9" s="206" t="s">
        <v>58</v>
      </c>
      <c r="AK9" s="206" t="s">
        <v>55</v>
      </c>
      <c r="AL9" s="206" t="s">
        <v>56</v>
      </c>
      <c r="AM9" s="206" t="s">
        <v>57</v>
      </c>
      <c r="AN9" s="206" t="s">
        <v>58</v>
      </c>
      <c r="AO9" s="206" t="s">
        <v>55</v>
      </c>
      <c r="AP9" s="206" t="s">
        <v>56</v>
      </c>
      <c r="AQ9" s="206" t="s">
        <v>57</v>
      </c>
      <c r="AR9" s="206" t="s">
        <v>58</v>
      </c>
      <c r="AS9" s="206" t="s">
        <v>55</v>
      </c>
      <c r="AT9" s="206" t="s">
        <v>56</v>
      </c>
      <c r="AU9" s="206" t="s">
        <v>57</v>
      </c>
      <c r="AV9" s="206" t="s">
        <v>58</v>
      </c>
      <c r="AW9" s="206" t="s">
        <v>55</v>
      </c>
      <c r="AX9" s="206" t="s">
        <v>56</v>
      </c>
      <c r="AY9" s="206" t="s">
        <v>57</v>
      </c>
      <c r="AZ9" s="206" t="s">
        <v>58</v>
      </c>
      <c r="BA9" s="206" t="s">
        <v>55</v>
      </c>
      <c r="BB9" s="206" t="s">
        <v>56</v>
      </c>
      <c r="BC9" s="206" t="s">
        <v>57</v>
      </c>
      <c r="BD9" s="206" t="s">
        <v>58</v>
      </c>
      <c r="BE9" s="383"/>
      <c r="BF9" s="381"/>
      <c r="BG9" s="207" t="s">
        <v>59</v>
      </c>
      <c r="BH9" s="207" t="s">
        <v>60</v>
      </c>
      <c r="BI9" s="207" t="s">
        <v>61</v>
      </c>
      <c r="BJ9" s="207" t="s">
        <v>62</v>
      </c>
      <c r="BK9" s="207" t="s">
        <v>63</v>
      </c>
      <c r="BL9" s="377"/>
      <c r="BM9" s="377"/>
      <c r="BN9" s="207" t="s">
        <v>59</v>
      </c>
      <c r="BO9" s="207" t="s">
        <v>60</v>
      </c>
      <c r="BP9" s="207" t="s">
        <v>61</v>
      </c>
      <c r="BQ9" s="207" t="s">
        <v>62</v>
      </c>
      <c r="BR9" s="207" t="s">
        <v>63</v>
      </c>
      <c r="BS9" s="377"/>
      <c r="BT9" s="377"/>
      <c r="BU9" s="207" t="s">
        <v>59</v>
      </c>
      <c r="BV9" s="207" t="s">
        <v>60</v>
      </c>
      <c r="BW9" s="207" t="s">
        <v>61</v>
      </c>
      <c r="BX9" s="207" t="s">
        <v>62</v>
      </c>
      <c r="BY9" s="207" t="s">
        <v>63</v>
      </c>
      <c r="BZ9" s="377"/>
      <c r="CA9" s="377"/>
      <c r="CB9" s="207" t="s">
        <v>59</v>
      </c>
      <c r="CC9" s="207" t="s">
        <v>60</v>
      </c>
      <c r="CD9" s="207" t="s">
        <v>61</v>
      </c>
      <c r="CE9" s="207" t="s">
        <v>62</v>
      </c>
      <c r="CF9" s="207" t="s">
        <v>63</v>
      </c>
      <c r="CG9" s="377"/>
      <c r="CH9" s="377"/>
      <c r="CI9" s="207" t="s">
        <v>59</v>
      </c>
      <c r="CJ9" s="207" t="s">
        <v>60</v>
      </c>
      <c r="CK9" s="207" t="s">
        <v>61</v>
      </c>
      <c r="CL9" s="207" t="s">
        <v>62</v>
      </c>
      <c r="CM9" s="207" t="s">
        <v>63</v>
      </c>
      <c r="CN9" s="377"/>
      <c r="CO9" s="377"/>
      <c r="CP9" s="207" t="s">
        <v>59</v>
      </c>
      <c r="CQ9" s="207" t="s">
        <v>60</v>
      </c>
      <c r="CR9" s="207" t="s">
        <v>61</v>
      </c>
      <c r="CS9" s="207" t="s">
        <v>62</v>
      </c>
      <c r="CT9" s="207" t="s">
        <v>63</v>
      </c>
      <c r="CU9" s="377"/>
      <c r="CV9" s="377"/>
    </row>
    <row r="10" spans="1:100" ht="342.75" customHeight="1">
      <c r="B10" s="384" t="s">
        <v>619</v>
      </c>
      <c r="C10" s="390">
        <v>0.25</v>
      </c>
      <c r="D10" s="246" t="s">
        <v>437</v>
      </c>
      <c r="E10" s="247">
        <v>2.2800000000000001E-2</v>
      </c>
      <c r="F10" s="228" t="s">
        <v>64</v>
      </c>
      <c r="G10" s="228" t="s">
        <v>492</v>
      </c>
      <c r="H10" s="228" t="s">
        <v>499</v>
      </c>
      <c r="I10" s="228" t="s">
        <v>590</v>
      </c>
      <c r="J10" s="228" t="s">
        <v>602</v>
      </c>
      <c r="K10" s="229">
        <v>44440</v>
      </c>
      <c r="L10" s="229">
        <v>45657</v>
      </c>
      <c r="M10" s="230" t="s">
        <v>65</v>
      </c>
      <c r="N10" s="230" t="s">
        <v>66</v>
      </c>
      <c r="O10" s="230" t="s">
        <v>373</v>
      </c>
      <c r="P10" s="230" t="s">
        <v>67</v>
      </c>
      <c r="Q10" s="197">
        <v>0</v>
      </c>
      <c r="R10" s="191">
        <v>2020</v>
      </c>
      <c r="S10" s="248">
        <v>0.25</v>
      </c>
      <c r="T10" s="248">
        <v>0.6</v>
      </c>
      <c r="U10" s="197">
        <v>0.75</v>
      </c>
      <c r="V10" s="197">
        <v>1</v>
      </c>
      <c r="W10" s="197"/>
      <c r="X10" s="197"/>
      <c r="Y10" s="197">
        <v>1</v>
      </c>
      <c r="Z10" s="170">
        <v>19</v>
      </c>
      <c r="AA10" s="170">
        <v>20</v>
      </c>
      <c r="AB10" s="170">
        <v>21</v>
      </c>
      <c r="AC10" s="170">
        <v>22</v>
      </c>
      <c r="AD10" s="170"/>
      <c r="AE10" s="170"/>
      <c r="AF10" s="170">
        <f>IF(SUM(Z10:AE10)=0,"",SUM(Z10:AE10))</f>
        <v>82</v>
      </c>
      <c r="AG10" s="170">
        <f>Z10</f>
        <v>19</v>
      </c>
      <c r="AH10" s="189" t="s">
        <v>68</v>
      </c>
      <c r="AI10" s="170"/>
      <c r="AJ10" s="189"/>
      <c r="AK10" s="170">
        <f t="shared" ref="AK10:AK18" si="0">AA10</f>
        <v>20</v>
      </c>
      <c r="AL10" s="189" t="s">
        <v>68</v>
      </c>
      <c r="AM10" s="170"/>
      <c r="AN10" s="189"/>
      <c r="AO10" s="170">
        <f t="shared" ref="AO10:AO16" si="1">AB10</f>
        <v>21</v>
      </c>
      <c r="AP10" s="189" t="s">
        <v>68</v>
      </c>
      <c r="AQ10" s="170"/>
      <c r="AR10" s="189"/>
      <c r="AS10" s="170">
        <f>+AC10</f>
        <v>22</v>
      </c>
      <c r="AT10" s="189" t="s">
        <v>68</v>
      </c>
      <c r="AU10" s="170"/>
      <c r="AV10" s="189"/>
      <c r="AW10" s="170"/>
      <c r="AX10" s="189"/>
      <c r="AY10" s="170"/>
      <c r="AZ10" s="189"/>
      <c r="BA10" s="170"/>
      <c r="BB10" s="189"/>
      <c r="BC10" s="170"/>
      <c r="BD10" s="189"/>
      <c r="BE10" s="195">
        <f>IF(SUM(AG10:BD10)=0,"",SUM(AG10:BD10))</f>
        <v>82</v>
      </c>
      <c r="BF10" s="34"/>
      <c r="BG10" s="184"/>
      <c r="BH10" s="56" t="str">
        <f>IF(BG10="","",IF(IF(OR(P10=Desplegables!$B$5,P10=Desplegables!$B$6,),(Q10-BG10)/(Q10-S10),BG10/S10)&lt;0,0%,IF(IF(OR(P10=Desplegables!$B$5,P10=Desplegables!$B$6,),(Q10-BG10)/(Q10-S10),BG10/S10)&gt;1,100%,IF(OR(P10=Desplegables!$B$5,P10=Desplegables!$B$6,),(Q10-BG10)/(Q10-S10),BG10/S10))))</f>
        <v/>
      </c>
      <c r="BI10" s="56" t="str">
        <f>IF(BG10="","",IF(IF(OR(P10=Desplegables!$B$5,P10=Desplegables!$B$6,),(Q10-BG10)/(Q10-Y10),BG10/Y10)&lt;0,0%,IF(IF(OR(P10=Desplegables!$B$5,P10=Desplegables!$B$6,),(Q10-BG10)/(Q10-Y10),BG10/Y10)&gt;1,100%,IF(OR(P10=Desplegables!$B$5,P10=Desplegables!$B$6,),(Q10-BG10)/(Q10-Y10),BG10/Y10))))</f>
        <v/>
      </c>
      <c r="BJ10" s="170"/>
      <c r="BK10" s="56" t="str">
        <f>IF(BJ10="","",IF(BJ10/SUM(AG10,AI10)&gt;1,100%,BJ10/SUM(AG10,AI10)))</f>
        <v/>
      </c>
      <c r="BL10" s="374">
        <f>IFERROR((SUMPRODUCT($E$10:$E$17,BH10:BH17)*100%)/SUM($E$10:$E$17),"")</f>
        <v>0</v>
      </c>
      <c r="BM10" s="374">
        <f>IFERROR((SUMPRODUCT($E$10:$E$17,BI10:BI17)*100%)/SUM($E$10:$E$17),"")</f>
        <v>0</v>
      </c>
      <c r="BN10" s="184"/>
      <c r="BO10" s="56" t="str">
        <f>IF(BN10="","",IF(IF(OR(P10=Desplegables!$B$5,P10=Desplegables!$B$6,),(Q10-BN10)/(Q10-S10),BN10/S10)&lt;0,0%,IF(IF(OR(P10=Desplegables!$B$5,P10=Desplegables!$B$6,),(Q10-BN10)/(Q10-S10),BN10/S10)&gt;1,100%,IF(OR(P10=Desplegables!$B$5,P10=Desplegables!$B$6,),(Q10-BN10)/(Q10-S10),BN10/S10))))</f>
        <v/>
      </c>
      <c r="BP10" s="56" t="str">
        <f>IF(BN10="","",IF(IF(OR(P10=Desplegables!$B$5,P10=Desplegables!$B$6,),(Q10-BN10)/(Q10-Y10),BN10/Y10)&lt;0,0%,IF(IF(OR(P10=Desplegables!$B$5,P10=Desplegables!$B$6,),(Q10-BN10)/(Q10-Y10),BN10/Y10)&gt;1,100%,IF(OR(P10=Desplegables!$B$5,P10=Desplegables!$B$6,),(Q10-BN10)/(Q10-Y10),BN10/Y10))))</f>
        <v/>
      </c>
      <c r="BQ10" s="170"/>
      <c r="BR10" s="56" t="str">
        <f>IF(SUM(BJ10,BQ10)=0,"",IF(SUM(BJ10,BQ10)/SUM(AG10,AI10)&gt;1,100%,SUM(BJ10,BQ10)/SUM(AG10,AI10)))</f>
        <v/>
      </c>
      <c r="BS10" s="374">
        <f>IFERROR((SUMPRODUCT($E$10:$E$17,BO10:BO17)*100%)/SUM($E$10:$E$17),"")</f>
        <v>0</v>
      </c>
      <c r="BT10" s="374">
        <f>IFERROR((SUMPRODUCT($E$10:$E$17,BP10:BP17)*100%)/SUM($E$10:$E$17),"")</f>
        <v>0</v>
      </c>
      <c r="BU10" s="184"/>
      <c r="BV10" s="56" t="str">
        <f>IF(BU10="","",IF(IF(OR(P10=Desplegables!$B$5,P10=Desplegables!$B$6,),(Q10-BU10)/(Q10-T10),BU10/T10)&lt;0,0%,IF(IF(OR(P10=Desplegables!$B$5,P10=Desplegables!$B$6,),(Q10-BU10)/(Q10-T10),BU10/T10)&gt;1,100%,IF(OR(P10=Desplegables!$B$5,P10=Desplegables!$B$6,),(Q10-BU10)/(Q10-T10),BU10/T10))))</f>
        <v/>
      </c>
      <c r="BW10" s="56" t="str">
        <f>IF(BU10="","",IF(IF(OR(P10=Desplegables!$B$5,P10=Desplegables!$B$6,),(Q10-BU10)/(Q10-Y10),IF(P10=Desplegables!$B$3,AVERAGE(BU10,BN10)/Y10,BU10/Y10))&lt;0,0%,IF(IF(OR(P10=Desplegables!$B$5,P10=Desplegables!$B$6,),(Q10-BU10)/(Q10-Y10),IF(P10=Desplegables!$B$3,AVERAGE(BU10,BN10)/Y10,BU10/Y10))&gt;1,100%,IF(OR(P10=Desplegables!$B$5,P10=Desplegables!$B$6,),(Q10-BU10)/(Q10-Y10),IF(P10=Desplegables!$B$3,AVERAGE(BU10,BN10)/Y10,BU10/Y10)))))</f>
        <v/>
      </c>
      <c r="BX10" s="170"/>
      <c r="BY10" s="56" t="str">
        <f>IF(BX10="","",IF(BX10/SUM(AK10,AM10)&gt;1,100%,BX10/SUM(AK10,AM10)))</f>
        <v/>
      </c>
      <c r="BZ10" s="374">
        <f>IFERROR((SUMPRODUCT($E$10:$E$17,BV10:BV17)*100%)/SUM($E$10:$E$17),"")</f>
        <v>0</v>
      </c>
      <c r="CA10" s="374">
        <f>IFERROR((SUMPRODUCT($E$10:$E$17,BW10:BW17)*100%)/SUM($E$10:$E$17),"")</f>
        <v>0</v>
      </c>
      <c r="CB10" s="184"/>
      <c r="CC10" s="56" t="str">
        <f>IF(CB10="","",IF(IF(OR(P10=Desplegables!$B$5,P10=Desplegables!$B$6,),(Q10-CB10)/(Q10-T10),CB10/T10)&lt;0,0%,IF(IF(OR(P10=Desplegables!$B$5,P10=Desplegables!$B$6,),(Q10-CB10)/(Q10-T10),CB10/T10)&gt;1,100%,IF(OR(P10=Desplegables!$B$5,P10=Desplegables!$B$6,),(Q10-CB10)/(Q10-T10),CB10/T10))))</f>
        <v/>
      </c>
      <c r="CD10" s="56" t="str">
        <f>IF(CB10="","",IF(IF(OR(P10=Desplegables!$B$5,P10=Desplegables!$B$6,),(Q10-CB10)/(Q10-Y10),IF(P10=Desplegables!$B$3,AVERAGE(CB10,BN10)/Y10,CB10/Y10))&lt;0,0%,IF(IF(OR(P10=Desplegables!$B$5,P10=Desplegables!$B$6,),(Q10-CB10)/(Q10-Y10),IF(P10=Desplegables!$B$3,AVERAGE(CB10,BN10)/Y10,CB10/Y10))&gt;1,100%,IF(OR(P10=Desplegables!$B$5,P10=Desplegables!$B$6,),(Q10-CB10)/(Q10-Y10),IF(P10=Desplegables!$B$3,AVERAGE(CB10,BN10)/Y10,CB10/Y10)))))</f>
        <v/>
      </c>
      <c r="CE10" s="170"/>
      <c r="CF10" s="56" t="str">
        <f>IF(SUM(BX10,CE10)=0,"",IF(SUM(BX10,CE10)/SUM(AK10,AM10)&gt;1,100%,SUM(BX10,CE10)/SUM(AK10,AM10)))</f>
        <v/>
      </c>
      <c r="CG10" s="374">
        <f>IFERROR((SUMPRODUCT($E$10:$E$17,CC10:CC17)*100%)/SUM($E$10:$E$17),"")</f>
        <v>0</v>
      </c>
      <c r="CH10" s="374">
        <f>IFERROR((SUMPRODUCT($E$10:$E$17,CD10:CD17)*100%)/SUM($E$10:$E$17),"")</f>
        <v>0</v>
      </c>
      <c r="CI10" s="184"/>
      <c r="CJ10" s="56" t="str">
        <f>IF(CI10="","",IF(IF(OR(P10=Desplegables!$B$5,P10=Desplegables!$B$6,),(Q10-CI10)/(Q10-Y10),IF(P10=Desplegables!$B$3,CI10/U10,CI10/Y10))&lt;0,0%,IF(IF(OR(P10=Desplegables!$B$5,P10=Desplegables!$B$6,),(Q10-CI10)/(Q10-Y10),IF(P10=Desplegables!$B$3,CI10/U10,CI10/Y10))&gt;1,100%,IF(OR(P10=Desplegables!$B$5,P10=Desplegables!$B$6,),(Q10-CI10)/(Q10-Y10),IF(P10=Desplegables!$B$3,CI10/U10,CI10/Y10)))))</f>
        <v/>
      </c>
      <c r="CK10" s="56" t="str">
        <f>IF(CI10="","",IF(IF(OR(P10=Desplegables!$B$5,P10=Desplegables!$B$6,),(Q10-CI10)/(Q10-Y10),IF(P10=Desplegables!$B$3,AVERAGE(CI10,CB10,BN10)/Y10,CI10/Y10))&lt;0,0%,IF(IF(OR(P10=Desplegables!$B$5,P10=Desplegables!$B$6,),(Q10-CI10)/(Q10-Y10),IF(P10=Desplegables!$B$3,AVERAGE(CI10,CB10,BN10)/Y10,CI10/Y10))&gt;1,100%,IF(OR(P10=Desplegables!$B$5,P10=Desplegables!$B$6,),(Q10-CI10)/(Q10-Y10),IF(P10=Desplegables!$B$3,AVERAGE(CI10,CB10,BN10)/Y10,CI10/Y10)))))</f>
        <v/>
      </c>
      <c r="CL10" s="170"/>
      <c r="CM10" s="56" t="str">
        <f>IF(CL10="","",IF(CL10/SUM(AO10,AQ10)&gt;1,100%,CL10/SUM(AO10,AQ10)))</f>
        <v/>
      </c>
      <c r="CN10" s="374">
        <f>IFERROR((SUMPRODUCT($E$10:$E$17,CJ10:CJ17)*100%)/SUM($E$10:$E$17),"")</f>
        <v>0</v>
      </c>
      <c r="CO10" s="374">
        <f>IFERROR((SUMPRODUCT($E$10:$E$17,CK10:CK17)*100%)/SUM($E$10:$E$17),"")</f>
        <v>0</v>
      </c>
      <c r="CP10" s="184"/>
      <c r="CQ10" s="56" t="str">
        <f>IF(CP10="","",IF(IF(OR(P10=Desplegables!$B$5,P10=Desplegables!$B$6,),(Q10-CP10)/(Q10-Y10),IF(P10=Desplegables!$B$3,CP10/U10,CP10/Y10))&lt;0,0%,IF(IF(OR(P10=Desplegables!$B$5,P10=Desplegables!$B$6,),(Q10-CP10)/(Q10-Y10),IF(P10=Desplegables!$B$3,CP10/U10,CP10/Y10))&gt;1,100%,IF(OR(P10=Desplegables!$B$5,P10=Desplegables!$B$6,),(Q10-CP10)/(Q10-Y10),IF(P10=Desplegables!$B$3,CP10/U10,CP10/Y10)))))</f>
        <v/>
      </c>
      <c r="CR10" s="56" t="str">
        <f>IF(CP10="","",IF(IF(OR(P10=Desplegables!$B$5,P10=Desplegables!$B$6,),(Q10-CP10)/(Q10-Y10),IF(P10=Desplegables!$B$3,AVERAGE(CP10,CB10,BN10)/Y10,CP10/Y10))&lt;0,0%,IF(IF(OR(P10=Desplegables!$B$5,P10=Desplegables!$B$6,),(Q10-CP10)/(Q10-Y10),IF(P10=Desplegables!$B$3,AVERAGE(CP10,CB10,BN10)/Y10,CP10/Y10))&gt;1,100%,IF(OR(P10=Desplegables!$B$5,P10=Desplegables!$B$6,),(Q10-CP10)/(Q10-Y10),IF(P10=Desplegables!$B$3,AVERAGE(CP10,CB10,BN10)/Y10,CP10/Y10)))))</f>
        <v/>
      </c>
      <c r="CS10" s="170"/>
      <c r="CT10" s="56" t="str">
        <f>IF(SUM(CL10,CS10)=0,"",IF(SUM(CL10,CS10)/SUM(AO10,AQ10)&gt;1,100%,SUM(CL10,CS10)/SUM(AO10,AQ10)))</f>
        <v/>
      </c>
      <c r="CU10" s="374">
        <f>IFERROR((SUMPRODUCT($E$10:$E$17,CQ10:CQ17)*100%)/SUM($E$10:$E$17),"")</f>
        <v>0</v>
      </c>
      <c r="CV10" s="374">
        <f>IFERROR((SUMPRODUCT($E$10:$E$17,CR10:CR17)*100%)/SUM($E$10:$E$17),"")</f>
        <v>0</v>
      </c>
    </row>
    <row r="11" spans="1:100" ht="100" customHeight="1">
      <c r="B11" s="385"/>
      <c r="C11" s="391"/>
      <c r="D11" s="203" t="s">
        <v>69</v>
      </c>
      <c r="E11" s="247">
        <v>2.2800000000000001E-2</v>
      </c>
      <c r="F11" s="228" t="s">
        <v>64</v>
      </c>
      <c r="G11" s="228" t="s">
        <v>442</v>
      </c>
      <c r="H11" s="228" t="s">
        <v>443</v>
      </c>
      <c r="I11" s="228" t="s">
        <v>438</v>
      </c>
      <c r="J11" s="228" t="s">
        <v>444</v>
      </c>
      <c r="K11" s="229">
        <v>44617</v>
      </c>
      <c r="L11" s="229">
        <v>45741</v>
      </c>
      <c r="M11" s="230" t="s">
        <v>70</v>
      </c>
      <c r="N11" s="230" t="s">
        <v>413</v>
      </c>
      <c r="O11" s="230" t="s">
        <v>414</v>
      </c>
      <c r="P11" s="230" t="s">
        <v>67</v>
      </c>
      <c r="Q11" s="197">
        <v>0</v>
      </c>
      <c r="R11" s="191">
        <v>2020</v>
      </c>
      <c r="S11" s="197"/>
      <c r="T11" s="197">
        <v>0.4</v>
      </c>
      <c r="U11" s="197">
        <v>0.6</v>
      </c>
      <c r="V11" s="197">
        <v>0.8</v>
      </c>
      <c r="W11" s="197">
        <v>1</v>
      </c>
      <c r="X11" s="197"/>
      <c r="Y11" s="197">
        <v>1</v>
      </c>
      <c r="Z11" s="170"/>
      <c r="AA11" s="170">
        <v>17</v>
      </c>
      <c r="AB11" s="170">
        <v>18</v>
      </c>
      <c r="AC11" s="170">
        <v>19</v>
      </c>
      <c r="AD11" s="170">
        <v>20</v>
      </c>
      <c r="AE11" s="170"/>
      <c r="AF11" s="170">
        <f t="shared" ref="AF11:AF50" si="2">IF(SUM(Z11:AE11)=0,"",SUM(Z11:AE11))</f>
        <v>74</v>
      </c>
      <c r="AG11" s="170"/>
      <c r="AH11" s="189"/>
      <c r="AI11" s="170"/>
      <c r="AJ11" s="189"/>
      <c r="AK11" s="170">
        <f t="shared" si="0"/>
        <v>17</v>
      </c>
      <c r="AL11" s="189" t="s">
        <v>68</v>
      </c>
      <c r="AM11" s="170"/>
      <c r="AN11" s="189"/>
      <c r="AO11" s="170">
        <f t="shared" si="1"/>
        <v>18</v>
      </c>
      <c r="AP11" s="189" t="s">
        <v>68</v>
      </c>
      <c r="AQ11" s="170"/>
      <c r="AR11" s="189"/>
      <c r="AS11" s="170">
        <f t="shared" ref="AS11:AS16" si="3">AC11</f>
        <v>19</v>
      </c>
      <c r="AT11" s="189" t="s">
        <v>68</v>
      </c>
      <c r="AU11" s="170"/>
      <c r="AV11" s="189"/>
      <c r="AW11" s="170">
        <f>AD11</f>
        <v>20</v>
      </c>
      <c r="AX11" s="189" t="s">
        <v>68</v>
      </c>
      <c r="AY11" s="170"/>
      <c r="AZ11" s="189"/>
      <c r="BA11" s="170"/>
      <c r="BB11" s="189"/>
      <c r="BC11" s="170"/>
      <c r="BD11" s="189"/>
      <c r="BE11" s="195">
        <f t="shared" ref="BE11:BE50" si="4">IF(SUM(AG11:BD11)=0,"",SUM(AG11:BD11))</f>
        <v>74</v>
      </c>
      <c r="BF11" s="34"/>
      <c r="BG11" s="184"/>
      <c r="BH11" s="56" t="str">
        <f>IF(BG11="","",IF(IF(OR(P11=Desplegables!$B$5,P11=Desplegables!$B$6,),(Q11-BG11)/(Q11-S11),BG11/S11)&lt;0,0%,IF(IF(OR(P11=Desplegables!$B$5,P11=Desplegables!$B$6,),(Q11-BG11)/(Q11-S11),BG11/S11)&gt;1,100%,IF(OR(P11=Desplegables!$B$5,P11=Desplegables!$B$6,),(Q11-BG11)/(Q11-S11),BG11/S11))))</f>
        <v/>
      </c>
      <c r="BI11" s="56" t="str">
        <f>IF(BG11="","",IF(IF(OR(P11=Desplegables!$B$5,P11=Desplegables!$B$6,),(Q11-BG11)/(Q11-Y11),BG11/Y11)&lt;0,0%,IF(IF(OR(P11=Desplegables!$B$5,P11=Desplegables!$B$6,),(Q11-BG11)/(Q11-Y11),BG11/Y11)&gt;1,100%,IF(OR(P11=Desplegables!$B$5,P11=Desplegables!$B$6,),(Q11-BG11)/(Q11-Y11),BG11/Y11))))</f>
        <v/>
      </c>
      <c r="BJ11" s="170"/>
      <c r="BK11" s="56" t="str">
        <f>IF(BJ11="","",IF(BJ11/SUM(AG11,AI11)&gt;1,100%,BJ11/SUM(AG11,AI11)))</f>
        <v/>
      </c>
      <c r="BL11" s="374"/>
      <c r="BM11" s="374"/>
      <c r="BN11" s="184"/>
      <c r="BO11" s="56" t="str">
        <f>IF(BN11="","",IF(IF(OR(P11=Desplegables!$B$5,P11=Desplegables!$B$6,),(Q11-BN11)/(Q11-S11),BN11/S11)&lt;0,0%,IF(IF(OR(P11=Desplegables!$B$5,P11=Desplegables!$B$6,),(Q11-BN11)/(Q11-S11),BN11/S11)&gt;1,100%,IF(OR(P11=Desplegables!$B$5,P11=Desplegables!$B$6,),(Q11-BN11)/(Q11-S11),BN11/S11))))</f>
        <v/>
      </c>
      <c r="BP11" s="56" t="str">
        <f>IF(BN11="","",IF(IF(OR(P11=Desplegables!$B$5,P11=Desplegables!$B$6,),(Q11-BN11)/(Q11-Y11),BN11/Y11)&lt;0,0%,IF(IF(OR(P11=Desplegables!$B$5,P11=Desplegables!$B$6,),(Q11-BN11)/(Q11-Y11),BN11/Y11)&gt;1,100%,IF(OR(P11=Desplegables!$B$5,P11=Desplegables!$B$6,),(Q11-BN11)/(Q11-Y11),BN11/Y11))))</f>
        <v/>
      </c>
      <c r="BQ11" s="170"/>
      <c r="BR11" s="56" t="str">
        <f>IF(SUM(BJ11,BQ11)=0,"",IF(SUM(BJ11,BQ11)/SUM(AG11,AI11)&gt;1,100%,SUM(BJ11,BQ11)/SUM(AG11,AI11)))</f>
        <v/>
      </c>
      <c r="BS11" s="374"/>
      <c r="BT11" s="374"/>
      <c r="BU11" s="184"/>
      <c r="BV11" s="56" t="str">
        <f>IF(BU11="","",IF(IF(OR(P11=Desplegables!$B$5,P11=Desplegables!$B$6,),(Q11-BU11)/(Q11-T11),BU11/T11)&lt;0,0%,IF(IF(OR(P11=Desplegables!$B$5,P11=Desplegables!$B$6,),(Q11-BU11)/(Q11-T11),BU11/T11)&gt;1,100%,IF(OR(P11=Desplegables!$B$5,P11=Desplegables!$B$6,),(Q11-BU11)/(Q11-T11),BU11/T11))))</f>
        <v/>
      </c>
      <c r="BW11" s="56" t="str">
        <f>IF(BU11="","",IF(IF(OR(P11=Desplegables!$B$5,P11=Desplegables!$B$6,),(Q11-BU11)/(Q11-Y11),IF(P11=Desplegables!$B$3,AVERAGE(BU11,BN11)/Y11,BU11/Y11))&lt;0,0%,IF(IF(OR(P11=Desplegables!$B$5,P11=Desplegables!$B$6,),(Q11-BU11)/(Q11-Y11),IF(P11=Desplegables!$B$3,AVERAGE(BU11,BN11)/Y11,BU11/Y11))&gt;1,100%,IF(OR(P11=Desplegables!$B$5,P11=Desplegables!$B$6,),(Q11-BU11)/(Q11-Y11),IF(P11=Desplegables!$B$3,AVERAGE(BU11,BN11)/Y11,BU11/Y11)))))</f>
        <v/>
      </c>
      <c r="BX11" s="170"/>
      <c r="BY11" s="56" t="str">
        <f>IF(BX11="","",IF(BX11/SUM(AK11,AM11)&gt;1,100%,BX11/SUM(AK11,AM11)))</f>
        <v/>
      </c>
      <c r="BZ11" s="374"/>
      <c r="CA11" s="374"/>
      <c r="CB11" s="184"/>
      <c r="CC11" s="56" t="str">
        <f>IF(CB11="","",IF(IF(OR(P11=Desplegables!$B$5,P11=Desplegables!$B$6,),(Q11-CB11)/(Q11-T11),CB11/T11)&lt;0,0%,IF(IF(OR(P11=Desplegables!$B$5,P11=Desplegables!$B$6,),(Q11-CB11)/(Q11-T11),CB11/T11)&gt;1,100%,IF(OR(P11=Desplegables!$B$5,P11=Desplegables!$B$6,),(Q11-CB11)/(Q11-T11),CB11/T11))))</f>
        <v/>
      </c>
      <c r="CD11" s="56" t="str">
        <f>IF(CB11="","",IF(IF(OR(P11=Desplegables!$B$5,P11=Desplegables!$B$6,),(Q11-CB11)/(Q11-Y11),IF(P11=Desplegables!$B$3,AVERAGE(CB11,BN11)/Y11,CB11/Y11))&lt;0,0%,IF(IF(OR(P11=Desplegables!$B$5,P11=Desplegables!$B$6,),(Q11-CB11)/(Q11-Y11),IF(P11=Desplegables!$B$3,AVERAGE(CB11,BN11)/Y11,CB11/Y11))&gt;1,100%,IF(OR(P11=Desplegables!$B$5,P11=Desplegables!$B$6,),(Q11-CB11)/(Q11-Y11),IF(P11=Desplegables!$B$3,AVERAGE(CB11,BN11)/Y11,CB11/Y11)))))</f>
        <v/>
      </c>
      <c r="CE11" s="170"/>
      <c r="CF11" s="56" t="str">
        <f>IF(SUM(BX11,CE11)=0,"",IF(SUM(BX11,CE11)/SUM(AK11,AM11)&gt;1,100%,SUM(BX11,CE11)/SUM(AK11,AM11)))</f>
        <v/>
      </c>
      <c r="CG11" s="374"/>
      <c r="CH11" s="374"/>
      <c r="CI11" s="184"/>
      <c r="CJ11" s="56" t="str">
        <f>IF(CI11="","",IF(IF(OR(P11=Desplegables!$B$5,P11=Desplegables!$B$6,),(Q11-CI11)/(Q11-Y11),IF(P11=Desplegables!$B$3,CI11/U11,CI11/Y11))&lt;0,0%,IF(IF(OR(P11=Desplegables!$B$5,P11=Desplegables!$B$6,),(Q11-CI11)/(Q11-Y11),IF(P11=Desplegables!$B$3,CI11/U11,CI11/Y11))&gt;1,100%,IF(OR(P11=Desplegables!$B$5,P11=Desplegables!$B$6,),(Q11-CI11)/(Q11-Y11),IF(P11=Desplegables!$B$3,CI11/U11,CI11/Y11)))))</f>
        <v/>
      </c>
      <c r="CK11" s="56" t="str">
        <f>IF(CI11="","",IF(IF(OR(P11=Desplegables!$B$5,P11=Desplegables!$B$6,),(Q11-CI11)/(Q11-Y11),IF(P11=Desplegables!$B$3,AVERAGE(CI11,CB11,BN11)/Y11,CI11/Y11))&lt;0,0%,IF(IF(OR(P11=Desplegables!$B$5,P11=Desplegables!$B$6,),(Q11-CI11)/(Q11-Y11),IF(P11=Desplegables!$B$3,AVERAGE(CI11,CB11,BN11)/Y11,CI11/Y11))&gt;1,100%,IF(OR(P11=Desplegables!$B$5,P11=Desplegables!$B$6,),(Q11-CI11)/(Q11-Y11),IF(P11=Desplegables!$B$3,AVERAGE(CI11,CB11,BN11)/Y11,CI11/Y11)))))</f>
        <v/>
      </c>
      <c r="CL11" s="170"/>
      <c r="CM11" s="56" t="str">
        <f t="shared" ref="CM11:CM21" si="5">IF(CL11="","",IF(CL11/SUM(AO11,AQ11)&gt;1,100%,CL11/SUM(AO11,AQ11)))</f>
        <v/>
      </c>
      <c r="CN11" s="374"/>
      <c r="CO11" s="374"/>
      <c r="CP11" s="184"/>
      <c r="CQ11" s="56" t="str">
        <f>IF(CP11="","",IF(IF(OR(P11=Desplegables!$B$5,P11=Desplegables!$B$6,),(Q11-CP11)/(Q11-Y11),IF(P11=Desplegables!$B$3,CP11/U11,CP11/Y11))&lt;0,0%,IF(IF(OR(P11=Desplegables!$B$5,P11=Desplegables!$B$6,),(Q11-CP11)/(Q11-Y11),IF(P11=Desplegables!$B$3,CP11/U11,CP11/Y11))&gt;1,100%,IF(OR(P11=Desplegables!$B$5,P11=Desplegables!$B$6,),(Q11-CP11)/(Q11-Y11),IF(P11=Desplegables!$B$3,CP11/U11,CP11/Y11)))))</f>
        <v/>
      </c>
      <c r="CR11" s="56" t="str">
        <f>IF(CP11="","",IF(IF(OR(P11=Desplegables!$B$5,P11=Desplegables!$B$6,),(Q11-CP11)/(Q11-Y11),IF(P11=Desplegables!$B$3,AVERAGE(CP11,CB11,BN11)/Y11,CP11/Y11))&lt;0,0%,IF(IF(OR(P11=Desplegables!$B$5,P11=Desplegables!$B$6,),(Q11-CP11)/(Q11-Y11),IF(P11=Desplegables!$B$3,AVERAGE(CP11,CB11,BN11)/Y11,CP11/Y11))&gt;1,100%,IF(OR(P11=Desplegables!$B$5,P11=Desplegables!$B$6,),(Q11-CP11)/(Q11-Y11),IF(P11=Desplegables!$B$3,AVERAGE(CP11,CB11,BN11)/Y11,CP11/Y11)))))</f>
        <v/>
      </c>
      <c r="CS11" s="170"/>
      <c r="CT11" s="56" t="str">
        <f t="shared" ref="CT11:CT21" si="6">IF(SUM(CL11,CS11)=0,"",IF(SUM(CL11,CS11)/SUM(AO11,AQ11)&gt;1,100%,SUM(CL11,CS11)/SUM(AO11,AQ11)))</f>
        <v/>
      </c>
      <c r="CU11" s="374"/>
      <c r="CV11" s="374"/>
    </row>
    <row r="12" spans="1:100" ht="100" customHeight="1">
      <c r="B12" s="385"/>
      <c r="C12" s="391"/>
      <c r="D12" s="203" t="s">
        <v>71</v>
      </c>
      <c r="E12" s="247">
        <v>2.2800000000000001E-2</v>
      </c>
      <c r="F12" s="228" t="s">
        <v>64</v>
      </c>
      <c r="G12" s="228" t="s">
        <v>393</v>
      </c>
      <c r="H12" s="228" t="s">
        <v>445</v>
      </c>
      <c r="I12" s="228" t="s">
        <v>446</v>
      </c>
      <c r="J12" s="228" t="s">
        <v>447</v>
      </c>
      <c r="K12" s="229">
        <v>44621</v>
      </c>
      <c r="L12" s="229">
        <v>46022</v>
      </c>
      <c r="M12" s="230" t="s">
        <v>70</v>
      </c>
      <c r="N12" s="230" t="s">
        <v>72</v>
      </c>
      <c r="O12" s="230" t="s">
        <v>376</v>
      </c>
      <c r="P12" s="230" t="s">
        <v>67</v>
      </c>
      <c r="Q12" s="197">
        <v>0</v>
      </c>
      <c r="R12" s="191">
        <v>2020</v>
      </c>
      <c r="S12" s="197"/>
      <c r="T12" s="197">
        <v>0.3</v>
      </c>
      <c r="U12" s="197">
        <v>0.6</v>
      </c>
      <c r="V12" s="197">
        <v>0.8</v>
      </c>
      <c r="W12" s="197">
        <v>1</v>
      </c>
      <c r="X12" s="197"/>
      <c r="Y12" s="197">
        <v>1</v>
      </c>
      <c r="Z12" s="170"/>
      <c r="AA12" s="170">
        <v>33</v>
      </c>
      <c r="AB12" s="170">
        <v>34</v>
      </c>
      <c r="AC12" s="170">
        <v>35</v>
      </c>
      <c r="AD12" s="170">
        <v>36</v>
      </c>
      <c r="AE12" s="170"/>
      <c r="AF12" s="170">
        <f t="shared" si="2"/>
        <v>138</v>
      </c>
      <c r="AG12" s="170"/>
      <c r="AH12" s="189"/>
      <c r="AI12" s="170"/>
      <c r="AJ12" s="189"/>
      <c r="AK12" s="170">
        <f t="shared" si="0"/>
        <v>33</v>
      </c>
      <c r="AL12" s="189" t="s">
        <v>68</v>
      </c>
      <c r="AM12" s="170"/>
      <c r="AN12" s="189"/>
      <c r="AO12" s="170">
        <f t="shared" si="1"/>
        <v>34</v>
      </c>
      <c r="AP12" s="189" t="s">
        <v>68</v>
      </c>
      <c r="AQ12" s="170"/>
      <c r="AR12" s="189"/>
      <c r="AS12" s="170">
        <f t="shared" si="3"/>
        <v>35</v>
      </c>
      <c r="AT12" s="189" t="s">
        <v>68</v>
      </c>
      <c r="AU12" s="170"/>
      <c r="AV12" s="189"/>
      <c r="AW12" s="170">
        <f>AD12</f>
        <v>36</v>
      </c>
      <c r="AX12" s="189" t="s">
        <v>68</v>
      </c>
      <c r="AY12" s="170"/>
      <c r="AZ12" s="189"/>
      <c r="BA12" s="170"/>
      <c r="BB12" s="189"/>
      <c r="BC12" s="170"/>
      <c r="BD12" s="189"/>
      <c r="BE12" s="195">
        <f t="shared" si="4"/>
        <v>138</v>
      </c>
      <c r="BF12" s="34"/>
      <c r="BG12" s="184"/>
      <c r="BH12" s="56"/>
      <c r="BI12" s="56"/>
      <c r="BJ12" s="170"/>
      <c r="BK12" s="56"/>
      <c r="BL12" s="374"/>
      <c r="BM12" s="374"/>
      <c r="BN12" s="184"/>
      <c r="BO12" s="56"/>
      <c r="BP12" s="56"/>
      <c r="BQ12" s="170"/>
      <c r="BR12" s="56"/>
      <c r="BS12" s="374"/>
      <c r="BT12" s="374"/>
      <c r="BU12" s="184"/>
      <c r="BV12" s="56"/>
      <c r="BW12" s="56"/>
      <c r="BX12" s="170"/>
      <c r="BY12" s="56"/>
      <c r="BZ12" s="374"/>
      <c r="CA12" s="374"/>
      <c r="CB12" s="184"/>
      <c r="CC12" s="56"/>
      <c r="CD12" s="56"/>
      <c r="CE12" s="170"/>
      <c r="CF12" s="56"/>
      <c r="CG12" s="374"/>
      <c r="CH12" s="374"/>
      <c r="CI12" s="184"/>
      <c r="CJ12" s="56"/>
      <c r="CK12" s="56"/>
      <c r="CL12" s="170"/>
      <c r="CM12" s="56"/>
      <c r="CN12" s="374"/>
      <c r="CO12" s="374"/>
      <c r="CP12" s="184"/>
      <c r="CQ12" s="56"/>
      <c r="CR12" s="56"/>
      <c r="CS12" s="170"/>
      <c r="CT12" s="56"/>
      <c r="CU12" s="374"/>
      <c r="CV12" s="374"/>
    </row>
    <row r="13" spans="1:100" ht="100" customHeight="1">
      <c r="B13" s="385"/>
      <c r="C13" s="391"/>
      <c r="D13" s="203" t="s">
        <v>453</v>
      </c>
      <c r="E13" s="247">
        <v>2.2700000000000001E-2</v>
      </c>
      <c r="F13" s="228" t="s">
        <v>64</v>
      </c>
      <c r="G13" s="228" t="s">
        <v>450</v>
      </c>
      <c r="H13" s="228" t="s">
        <v>451</v>
      </c>
      <c r="I13" s="228" t="s">
        <v>439</v>
      </c>
      <c r="J13" s="228" t="s">
        <v>452</v>
      </c>
      <c r="K13" s="229">
        <v>44440</v>
      </c>
      <c r="L13" s="229">
        <v>45473</v>
      </c>
      <c r="M13" s="230" t="s">
        <v>65</v>
      </c>
      <c r="N13" s="230" t="s">
        <v>74</v>
      </c>
      <c r="O13" s="230" t="s">
        <v>378</v>
      </c>
      <c r="P13" s="230" t="s">
        <v>67</v>
      </c>
      <c r="Q13" s="197">
        <v>0</v>
      </c>
      <c r="R13" s="191">
        <v>2020</v>
      </c>
      <c r="S13" s="197">
        <v>0.1</v>
      </c>
      <c r="T13" s="197">
        <v>0.33333333333333331</v>
      </c>
      <c r="U13" s="197">
        <v>0.66666666666666607</v>
      </c>
      <c r="V13" s="197">
        <v>1</v>
      </c>
      <c r="W13" s="197"/>
      <c r="X13" s="197"/>
      <c r="Y13" s="197">
        <v>1</v>
      </c>
      <c r="Z13" s="170">
        <v>8</v>
      </c>
      <c r="AA13" s="170">
        <v>52</v>
      </c>
      <c r="AB13" s="170">
        <v>60</v>
      </c>
      <c r="AC13" s="170">
        <v>62</v>
      </c>
      <c r="AD13" s="170"/>
      <c r="AE13" s="170"/>
      <c r="AF13" s="170">
        <f t="shared" ref="AF13" si="7">IF(SUM(Z13:AE13)=0,"",SUM(Z13:AE13))</f>
        <v>182</v>
      </c>
      <c r="AG13" s="170">
        <f>Z13</f>
        <v>8</v>
      </c>
      <c r="AH13" s="189" t="s">
        <v>75</v>
      </c>
      <c r="AI13" s="170"/>
      <c r="AJ13" s="189"/>
      <c r="AK13" s="170">
        <f t="shared" ref="AK13" si="8">AA13</f>
        <v>52</v>
      </c>
      <c r="AL13" s="189" t="s">
        <v>75</v>
      </c>
      <c r="AM13" s="170"/>
      <c r="AN13" s="189"/>
      <c r="AO13" s="170">
        <f t="shared" ref="AO13" si="9">AB13</f>
        <v>60</v>
      </c>
      <c r="AP13" s="189" t="s">
        <v>75</v>
      </c>
      <c r="AQ13" s="170"/>
      <c r="AR13" s="189"/>
      <c r="AS13" s="170">
        <f t="shared" ref="AS13" si="10">AC13</f>
        <v>62</v>
      </c>
      <c r="AT13" s="189" t="s">
        <v>75</v>
      </c>
      <c r="AU13" s="170"/>
      <c r="AV13" s="189"/>
      <c r="AW13" s="170"/>
      <c r="AX13" s="189"/>
      <c r="AY13" s="170"/>
      <c r="AZ13" s="189"/>
      <c r="BA13" s="170"/>
      <c r="BB13" s="189"/>
      <c r="BC13" s="170"/>
      <c r="BD13" s="189"/>
      <c r="BE13" s="195">
        <f t="shared" ref="BE13" si="11">IF(SUM(AG13:BD13)=0,"",SUM(AG13:BD13))</f>
        <v>182</v>
      </c>
      <c r="BF13" s="34"/>
      <c r="BG13" s="184"/>
      <c r="BH13" s="56"/>
      <c r="BI13" s="56"/>
      <c r="BJ13" s="170"/>
      <c r="BK13" s="56"/>
      <c r="BL13" s="374"/>
      <c r="BM13" s="374"/>
      <c r="BN13" s="184"/>
      <c r="BO13" s="56"/>
      <c r="BP13" s="56"/>
      <c r="BQ13" s="170"/>
      <c r="BR13" s="56"/>
      <c r="BS13" s="374"/>
      <c r="BT13" s="374"/>
      <c r="BU13" s="184"/>
      <c r="BV13" s="56"/>
      <c r="BW13" s="56"/>
      <c r="BX13" s="170"/>
      <c r="BY13" s="56"/>
      <c r="BZ13" s="374"/>
      <c r="CA13" s="374"/>
      <c r="CB13" s="184"/>
      <c r="CC13" s="56"/>
      <c r="CD13" s="56"/>
      <c r="CE13" s="170"/>
      <c r="CF13" s="56"/>
      <c r="CG13" s="374"/>
      <c r="CH13" s="374"/>
      <c r="CI13" s="184"/>
      <c r="CJ13" s="56"/>
      <c r="CK13" s="56"/>
      <c r="CL13" s="170"/>
      <c r="CM13" s="56"/>
      <c r="CN13" s="374"/>
      <c r="CO13" s="374"/>
      <c r="CP13" s="184"/>
      <c r="CQ13" s="56"/>
      <c r="CR13" s="56"/>
      <c r="CS13" s="170"/>
      <c r="CT13" s="56"/>
      <c r="CU13" s="374"/>
      <c r="CV13" s="374"/>
    </row>
    <row r="14" spans="1:100" ht="100" customHeight="1">
      <c r="B14" s="385"/>
      <c r="C14" s="391"/>
      <c r="D14" s="203" t="s">
        <v>454</v>
      </c>
      <c r="E14" s="247">
        <v>2.2700000000000001E-2</v>
      </c>
      <c r="F14" s="228" t="s">
        <v>64</v>
      </c>
      <c r="G14" s="228" t="s">
        <v>448</v>
      </c>
      <c r="H14" s="228" t="s">
        <v>449</v>
      </c>
      <c r="I14" s="228" t="s">
        <v>591</v>
      </c>
      <c r="J14" s="228" t="s">
        <v>603</v>
      </c>
      <c r="K14" s="229">
        <v>44440</v>
      </c>
      <c r="L14" s="229">
        <v>46022</v>
      </c>
      <c r="M14" s="230" t="s">
        <v>70</v>
      </c>
      <c r="N14" s="230" t="s">
        <v>73</v>
      </c>
      <c r="O14" s="230" t="s">
        <v>377</v>
      </c>
      <c r="P14" s="230" t="s">
        <v>67</v>
      </c>
      <c r="Q14" s="197">
        <v>0</v>
      </c>
      <c r="R14" s="191">
        <v>2020</v>
      </c>
      <c r="S14" s="197">
        <v>0.1</v>
      </c>
      <c r="T14" s="197">
        <v>0.35</v>
      </c>
      <c r="U14" s="197">
        <v>0.55000000000000004</v>
      </c>
      <c r="V14" s="197">
        <v>0.75</v>
      </c>
      <c r="W14" s="197">
        <v>1</v>
      </c>
      <c r="X14" s="197"/>
      <c r="Y14" s="197">
        <v>1</v>
      </c>
      <c r="Z14" s="170">
        <v>45</v>
      </c>
      <c r="AA14" s="170">
        <v>47</v>
      </c>
      <c r="AB14" s="170">
        <v>48</v>
      </c>
      <c r="AC14" s="170">
        <v>50</v>
      </c>
      <c r="AD14" s="170">
        <v>51</v>
      </c>
      <c r="AE14" s="170"/>
      <c r="AF14" s="170">
        <f t="shared" ref="AF14" si="12">IF(SUM(Z14:AE14)=0,"",SUM(Z14:AE14))</f>
        <v>241</v>
      </c>
      <c r="AG14" s="170">
        <f>Z14</f>
        <v>45</v>
      </c>
      <c r="AH14" s="189" t="s">
        <v>68</v>
      </c>
      <c r="AI14" s="170"/>
      <c r="AJ14" s="189"/>
      <c r="AK14" s="170">
        <f t="shared" ref="AK14" si="13">AA14</f>
        <v>47</v>
      </c>
      <c r="AL14" s="189" t="s">
        <v>68</v>
      </c>
      <c r="AM14" s="170"/>
      <c r="AN14" s="189"/>
      <c r="AO14" s="170">
        <f t="shared" ref="AO14" si="14">AB14</f>
        <v>48</v>
      </c>
      <c r="AP14" s="189" t="s">
        <v>68</v>
      </c>
      <c r="AQ14" s="170"/>
      <c r="AR14" s="189"/>
      <c r="AS14" s="170">
        <f t="shared" ref="AS14" si="15">AC14</f>
        <v>50</v>
      </c>
      <c r="AT14" s="189" t="s">
        <v>68</v>
      </c>
      <c r="AU14" s="170"/>
      <c r="AV14" s="189"/>
      <c r="AW14" s="170">
        <f>AD14</f>
        <v>51</v>
      </c>
      <c r="AX14" s="189" t="s">
        <v>68</v>
      </c>
      <c r="AY14" s="170"/>
      <c r="AZ14" s="189"/>
      <c r="BA14" s="170"/>
      <c r="BB14" s="189"/>
      <c r="BC14" s="170"/>
      <c r="BD14" s="189"/>
      <c r="BE14" s="195">
        <f t="shared" ref="BE14" si="16">IF(SUM(AG14:BD14)=0,"",SUM(AG14:BD14))</f>
        <v>241</v>
      </c>
      <c r="BF14" s="34"/>
      <c r="BG14" s="184"/>
      <c r="BH14" s="56"/>
      <c r="BI14" s="56"/>
      <c r="BJ14" s="170"/>
      <c r="BK14" s="56"/>
      <c r="BL14" s="374"/>
      <c r="BM14" s="374"/>
      <c r="BN14" s="184"/>
      <c r="BO14" s="56"/>
      <c r="BP14" s="56"/>
      <c r="BQ14" s="170"/>
      <c r="BR14" s="56"/>
      <c r="BS14" s="374"/>
      <c r="BT14" s="374"/>
      <c r="BU14" s="184"/>
      <c r="BV14" s="56"/>
      <c r="BW14" s="56"/>
      <c r="BX14" s="170"/>
      <c r="BY14" s="56"/>
      <c r="BZ14" s="374"/>
      <c r="CA14" s="374"/>
      <c r="CB14" s="184"/>
      <c r="CC14" s="56"/>
      <c r="CD14" s="56"/>
      <c r="CE14" s="170"/>
      <c r="CF14" s="56"/>
      <c r="CG14" s="374"/>
      <c r="CH14" s="374"/>
      <c r="CI14" s="184"/>
      <c r="CJ14" s="56"/>
      <c r="CK14" s="56"/>
      <c r="CL14" s="170"/>
      <c r="CM14" s="56"/>
      <c r="CN14" s="374"/>
      <c r="CO14" s="374"/>
      <c r="CP14" s="184"/>
      <c r="CQ14" s="56"/>
      <c r="CR14" s="56"/>
      <c r="CS14" s="170"/>
      <c r="CT14" s="56"/>
      <c r="CU14" s="374"/>
      <c r="CV14" s="374"/>
    </row>
    <row r="15" spans="1:100" ht="185.25" customHeight="1">
      <c r="B15" s="385"/>
      <c r="C15" s="391"/>
      <c r="D15" s="203" t="s">
        <v>415</v>
      </c>
      <c r="E15" s="247">
        <v>2.2700000000000001E-2</v>
      </c>
      <c r="F15" s="228" t="s">
        <v>64</v>
      </c>
      <c r="G15" s="228" t="s">
        <v>455</v>
      </c>
      <c r="H15" s="228" t="s">
        <v>500</v>
      </c>
      <c r="I15" s="228" t="s">
        <v>592</v>
      </c>
      <c r="J15" s="228" t="s">
        <v>604</v>
      </c>
      <c r="K15" s="229">
        <v>44440</v>
      </c>
      <c r="L15" s="229">
        <v>46203</v>
      </c>
      <c r="M15" s="230" t="s">
        <v>65</v>
      </c>
      <c r="N15" s="230" t="s">
        <v>76</v>
      </c>
      <c r="O15" s="230" t="s">
        <v>379</v>
      </c>
      <c r="P15" s="230" t="s">
        <v>67</v>
      </c>
      <c r="Q15" s="197">
        <v>0</v>
      </c>
      <c r="R15" s="191">
        <v>2020</v>
      </c>
      <c r="S15" s="197">
        <v>0.1</v>
      </c>
      <c r="T15" s="197">
        <v>0.2</v>
      </c>
      <c r="U15" s="197">
        <v>0.4</v>
      </c>
      <c r="V15" s="197">
        <v>0.6</v>
      </c>
      <c r="W15" s="197">
        <v>0.8</v>
      </c>
      <c r="X15" s="197">
        <v>1</v>
      </c>
      <c r="Y15" s="197">
        <v>1</v>
      </c>
      <c r="Z15" s="170"/>
      <c r="AA15" s="170">
        <v>18</v>
      </c>
      <c r="AB15" s="170">
        <v>19</v>
      </c>
      <c r="AC15" s="170">
        <v>20</v>
      </c>
      <c r="AD15" s="170">
        <v>21</v>
      </c>
      <c r="AE15" s="170">
        <v>22</v>
      </c>
      <c r="AF15" s="170">
        <f t="shared" si="2"/>
        <v>100</v>
      </c>
      <c r="AG15" s="170"/>
      <c r="AH15" s="189" t="s">
        <v>75</v>
      </c>
      <c r="AI15" s="170"/>
      <c r="AJ15" s="189"/>
      <c r="AK15" s="170">
        <f t="shared" si="0"/>
        <v>18</v>
      </c>
      <c r="AL15" s="189" t="s">
        <v>68</v>
      </c>
      <c r="AM15" s="170"/>
      <c r="AN15" s="189"/>
      <c r="AO15" s="170">
        <f t="shared" si="1"/>
        <v>19</v>
      </c>
      <c r="AP15" s="189" t="s">
        <v>68</v>
      </c>
      <c r="AQ15" s="170"/>
      <c r="AR15" s="189"/>
      <c r="AS15" s="170">
        <f t="shared" si="3"/>
        <v>20</v>
      </c>
      <c r="AT15" s="189" t="s">
        <v>68</v>
      </c>
      <c r="AU15" s="170"/>
      <c r="AV15" s="189"/>
      <c r="AW15" s="170">
        <f>AD15</f>
        <v>21</v>
      </c>
      <c r="AX15" s="189" t="s">
        <v>68</v>
      </c>
      <c r="AY15" s="170"/>
      <c r="AZ15" s="189"/>
      <c r="BA15" s="170">
        <f>AE15</f>
        <v>22</v>
      </c>
      <c r="BB15" s="189" t="s">
        <v>68</v>
      </c>
      <c r="BC15" s="170"/>
      <c r="BD15" s="189"/>
      <c r="BE15" s="195">
        <f t="shared" si="4"/>
        <v>100</v>
      </c>
      <c r="BF15" s="34"/>
      <c r="BG15" s="184"/>
      <c r="BH15" s="56"/>
      <c r="BI15" s="56"/>
      <c r="BJ15" s="170"/>
      <c r="BK15" s="56"/>
      <c r="BL15" s="374"/>
      <c r="BM15" s="374"/>
      <c r="BN15" s="184"/>
      <c r="BO15" s="56"/>
      <c r="BP15" s="56"/>
      <c r="BQ15" s="170"/>
      <c r="BR15" s="56"/>
      <c r="BS15" s="374"/>
      <c r="BT15" s="374"/>
      <c r="BU15" s="184"/>
      <c r="BV15" s="56"/>
      <c r="BW15" s="56"/>
      <c r="BX15" s="170"/>
      <c r="BY15" s="56"/>
      <c r="BZ15" s="374"/>
      <c r="CA15" s="374"/>
      <c r="CB15" s="184"/>
      <c r="CC15" s="56"/>
      <c r="CD15" s="56"/>
      <c r="CE15" s="170"/>
      <c r="CF15" s="56"/>
      <c r="CG15" s="374"/>
      <c r="CH15" s="374"/>
      <c r="CI15" s="184"/>
      <c r="CJ15" s="56"/>
      <c r="CK15" s="56"/>
      <c r="CL15" s="170"/>
      <c r="CM15" s="56"/>
      <c r="CN15" s="374"/>
      <c r="CO15" s="374"/>
      <c r="CP15" s="184"/>
      <c r="CQ15" s="56"/>
      <c r="CR15" s="56"/>
      <c r="CS15" s="170"/>
      <c r="CT15" s="56"/>
      <c r="CU15" s="374"/>
      <c r="CV15" s="374"/>
    </row>
    <row r="16" spans="1:100" ht="75" customHeight="1">
      <c r="B16" s="385"/>
      <c r="C16" s="391"/>
      <c r="D16" s="203" t="s">
        <v>456</v>
      </c>
      <c r="E16" s="247">
        <v>2.2700000000000001E-2</v>
      </c>
      <c r="F16" s="228" t="s">
        <v>64</v>
      </c>
      <c r="G16" s="228" t="s">
        <v>77</v>
      </c>
      <c r="H16" s="228" t="s">
        <v>147</v>
      </c>
      <c r="I16" s="228" t="s">
        <v>78</v>
      </c>
      <c r="J16" s="228" t="s">
        <v>605</v>
      </c>
      <c r="K16" s="229">
        <v>44562</v>
      </c>
      <c r="L16" s="229">
        <v>46022</v>
      </c>
      <c r="M16" s="230" t="s">
        <v>65</v>
      </c>
      <c r="N16" s="230" t="s">
        <v>79</v>
      </c>
      <c r="O16" s="230" t="s">
        <v>80</v>
      </c>
      <c r="P16" s="230" t="s">
        <v>67</v>
      </c>
      <c r="Q16" s="239">
        <v>0</v>
      </c>
      <c r="R16" s="191">
        <v>2020</v>
      </c>
      <c r="S16" s="191"/>
      <c r="T16" s="191">
        <v>1</v>
      </c>
      <c r="U16" s="191">
        <v>2</v>
      </c>
      <c r="V16" s="191">
        <v>3</v>
      </c>
      <c r="W16" s="191">
        <v>4</v>
      </c>
      <c r="X16" s="191"/>
      <c r="Y16" s="191">
        <v>4</v>
      </c>
      <c r="Z16" s="170"/>
      <c r="AA16" s="170">
        <v>34</v>
      </c>
      <c r="AB16" s="170">
        <v>35</v>
      </c>
      <c r="AC16" s="170">
        <v>36</v>
      </c>
      <c r="AD16" s="170">
        <v>37</v>
      </c>
      <c r="AE16" s="170"/>
      <c r="AF16" s="170">
        <f t="shared" si="2"/>
        <v>142</v>
      </c>
      <c r="AG16" s="170"/>
      <c r="AH16" s="189"/>
      <c r="AI16" s="170"/>
      <c r="AJ16" s="189"/>
      <c r="AK16" s="170">
        <f t="shared" si="0"/>
        <v>34</v>
      </c>
      <c r="AL16" s="189" t="s">
        <v>68</v>
      </c>
      <c r="AM16" s="170"/>
      <c r="AN16" s="189"/>
      <c r="AO16" s="170">
        <f t="shared" si="1"/>
        <v>35</v>
      </c>
      <c r="AP16" s="189" t="s">
        <v>68</v>
      </c>
      <c r="AQ16" s="170"/>
      <c r="AR16" s="189"/>
      <c r="AS16" s="170">
        <f t="shared" si="3"/>
        <v>36</v>
      </c>
      <c r="AT16" s="189" t="s">
        <v>68</v>
      </c>
      <c r="AU16" s="170"/>
      <c r="AV16" s="189"/>
      <c r="AW16" s="170">
        <f>AD16</f>
        <v>37</v>
      </c>
      <c r="AX16" s="189" t="s">
        <v>68</v>
      </c>
      <c r="AY16" s="170"/>
      <c r="AZ16" s="189"/>
      <c r="BA16" s="170"/>
      <c r="BB16" s="189"/>
      <c r="BC16" s="170"/>
      <c r="BD16" s="189"/>
      <c r="BE16" s="195">
        <f t="shared" si="4"/>
        <v>142</v>
      </c>
      <c r="BF16" s="34"/>
      <c r="BG16" s="184"/>
      <c r="BH16" s="56"/>
      <c r="BI16" s="56"/>
      <c r="BJ16" s="170"/>
      <c r="BK16" s="56"/>
      <c r="BL16" s="374"/>
      <c r="BM16" s="374"/>
      <c r="BN16" s="184"/>
      <c r="BO16" s="56"/>
      <c r="BP16" s="56"/>
      <c r="BQ16" s="170"/>
      <c r="BR16" s="56"/>
      <c r="BS16" s="374"/>
      <c r="BT16" s="374"/>
      <c r="BU16" s="184"/>
      <c r="BV16" s="56"/>
      <c r="BW16" s="56"/>
      <c r="BX16" s="170"/>
      <c r="BY16" s="56"/>
      <c r="BZ16" s="374"/>
      <c r="CA16" s="374"/>
      <c r="CB16" s="184"/>
      <c r="CC16" s="56"/>
      <c r="CD16" s="56"/>
      <c r="CE16" s="170"/>
      <c r="CF16" s="56"/>
      <c r="CG16" s="374"/>
      <c r="CH16" s="374"/>
      <c r="CI16" s="184"/>
      <c r="CJ16" s="56"/>
      <c r="CK16" s="56"/>
      <c r="CL16" s="170"/>
      <c r="CM16" s="56"/>
      <c r="CN16" s="374"/>
      <c r="CO16" s="374"/>
      <c r="CP16" s="184"/>
      <c r="CQ16" s="56"/>
      <c r="CR16" s="56"/>
      <c r="CS16" s="170"/>
      <c r="CT16" s="56"/>
      <c r="CU16" s="374"/>
      <c r="CV16" s="374"/>
    </row>
    <row r="17" spans="2:100" ht="140.15" customHeight="1">
      <c r="B17" s="385"/>
      <c r="C17" s="391"/>
      <c r="D17" s="203" t="s">
        <v>81</v>
      </c>
      <c r="E17" s="247">
        <v>2.2700000000000001E-2</v>
      </c>
      <c r="F17" s="228" t="s">
        <v>457</v>
      </c>
      <c r="G17" s="228" t="s">
        <v>77</v>
      </c>
      <c r="H17" s="228" t="s">
        <v>147</v>
      </c>
      <c r="I17" s="228" t="s">
        <v>78</v>
      </c>
      <c r="J17" s="228" t="s">
        <v>605</v>
      </c>
      <c r="K17" s="229">
        <v>44617</v>
      </c>
      <c r="L17" s="229">
        <v>46203</v>
      </c>
      <c r="M17" s="230" t="s">
        <v>65</v>
      </c>
      <c r="N17" s="230" t="s">
        <v>82</v>
      </c>
      <c r="O17" s="228" t="s">
        <v>421</v>
      </c>
      <c r="P17" s="230" t="s">
        <v>67</v>
      </c>
      <c r="Q17" s="197">
        <v>0</v>
      </c>
      <c r="R17" s="191">
        <v>2020</v>
      </c>
      <c r="S17" s="197"/>
      <c r="T17" s="197">
        <v>0.5</v>
      </c>
      <c r="U17" s="197">
        <v>0.6</v>
      </c>
      <c r="V17" s="197">
        <v>0.7</v>
      </c>
      <c r="W17" s="197">
        <v>0.8</v>
      </c>
      <c r="X17" s="197">
        <v>1</v>
      </c>
      <c r="Y17" s="197">
        <v>1</v>
      </c>
      <c r="Z17" s="170"/>
      <c r="AA17" s="170">
        <v>41</v>
      </c>
      <c r="AB17" s="170"/>
      <c r="AC17" s="170"/>
      <c r="AD17" s="170">
        <v>57</v>
      </c>
      <c r="AE17" s="170"/>
      <c r="AF17" s="170">
        <f t="shared" si="2"/>
        <v>98</v>
      </c>
      <c r="AG17" s="170"/>
      <c r="AH17" s="189"/>
      <c r="AI17" s="170"/>
      <c r="AJ17" s="189"/>
      <c r="AK17" s="170">
        <f t="shared" si="0"/>
        <v>41</v>
      </c>
      <c r="AL17" s="189" t="s">
        <v>68</v>
      </c>
      <c r="AM17" s="170"/>
      <c r="AN17" s="189"/>
      <c r="AO17" s="170"/>
      <c r="AP17" s="189" t="s">
        <v>75</v>
      </c>
      <c r="AQ17" s="170"/>
      <c r="AR17" s="189"/>
      <c r="AS17" s="170"/>
      <c r="AT17" s="189" t="s">
        <v>75</v>
      </c>
      <c r="AU17" s="170"/>
      <c r="AV17" s="189"/>
      <c r="AW17" s="170">
        <f>AD17</f>
        <v>57</v>
      </c>
      <c r="AX17" s="189" t="s">
        <v>68</v>
      </c>
      <c r="AY17" s="170"/>
      <c r="AZ17" s="189"/>
      <c r="BA17" s="170"/>
      <c r="BB17" s="189" t="s">
        <v>75</v>
      </c>
      <c r="BC17" s="170"/>
      <c r="BD17" s="189"/>
      <c r="BE17" s="195">
        <f t="shared" si="4"/>
        <v>98</v>
      </c>
      <c r="BF17" s="34"/>
      <c r="BG17" s="184"/>
      <c r="BH17" s="56" t="str">
        <f>IF(BG17="","",IF(IF(OR(P17=Desplegables!$B$5,P17=Desplegables!$B$6,),(Q17-BG17)/(Q17-S17),BG17/S17)&lt;0,0%,IF(IF(OR(P17=Desplegables!$B$5,P17=Desplegables!$B$6,),(Q17-BG17)/(Q17-S17),BG17/S17)&gt;1,100%,IF(OR(P17=Desplegables!$B$5,P17=Desplegables!$B$6,),(Q17-BG17)/(Q17-S17),BG17/S17))))</f>
        <v/>
      </c>
      <c r="BI17" s="56" t="str">
        <f>IF(BG17="","",IF(IF(OR(P17=Desplegables!$B$5,P17=Desplegables!$B$6,),(Q17-BG17)/(Q17-Y17),BG17/Y17)&lt;0,0%,IF(IF(OR(P17=Desplegables!$B$5,P17=Desplegables!$B$6,),(Q17-BG17)/(Q17-Y17),BG17/Y17)&gt;1,100%,IF(OR(P17=Desplegables!$B$5,P17=Desplegables!$B$6,),(Q17-BG17)/(Q17-Y17),BG17/Y17))))</f>
        <v/>
      </c>
      <c r="BJ17" s="170"/>
      <c r="BK17" s="56" t="str">
        <f>IF(BJ17="","",IF(BJ17/SUM(AG17,AI17)&gt;1,100%,BJ17/SUM(AG17,AI17)))</f>
        <v/>
      </c>
      <c r="BL17" s="374"/>
      <c r="BM17" s="374"/>
      <c r="BN17" s="184"/>
      <c r="BO17" s="56" t="str">
        <f>IF(BN17="","",IF(IF(OR(P17=Desplegables!$B$5,P17=Desplegables!$B$6,),(Q17-BN17)/(Q17-S17),BN17/S17)&lt;0,0%,IF(IF(OR(P17=Desplegables!$B$5,P17=Desplegables!$B$6,),(Q17-BN17)/(Q17-S17),BN17/S17)&gt;1,100%,IF(OR(P17=Desplegables!$B$5,P17=Desplegables!$B$6,),(Q17-BN17)/(Q17-S17),BN17/S17))))</f>
        <v/>
      </c>
      <c r="BP17" s="56" t="str">
        <f>IF(BN17="","",IF(IF(OR(P17=Desplegables!$B$5,P17=Desplegables!$B$6,),(Q17-BN17)/(Q17-Y17),BN17/Y17)&lt;0,0%,IF(IF(OR(P17=Desplegables!$B$5,P17=Desplegables!$B$6,),(Q17-BN17)/(Q17-Y17),BN17/Y17)&gt;1,100%,IF(OR(P17=Desplegables!$B$5,P17=Desplegables!$B$6,),(Q17-BN17)/(Q17-Y17),BN17/Y17))))</f>
        <v/>
      </c>
      <c r="BQ17" s="170"/>
      <c r="BR17" s="56" t="str">
        <f>IF(SUM(BJ17,BQ17)=0,"",IF(SUM(BJ17,BQ17)/SUM(AG17,AI17)&gt;1,100%,SUM(BJ17,BQ17)/SUM(AG17,AI17)))</f>
        <v/>
      </c>
      <c r="BS17" s="374"/>
      <c r="BT17" s="374"/>
      <c r="BU17" s="184"/>
      <c r="BV17" s="56" t="str">
        <f>IF(BU17="","",IF(IF(OR(P17=Desplegables!$B$5,P17=Desplegables!$B$6,),(Q17-BU17)/(Q17-T17),BU17/T17)&lt;0,0%,IF(IF(OR(P17=Desplegables!$B$5,P17=Desplegables!$B$6,),(Q17-BU17)/(Q17-T17),BU17/T17)&gt;1,100%,IF(OR(P17=Desplegables!$B$5,P17=Desplegables!$B$6,),(Q17-BU17)/(Q17-T17),BU17/T17))))</f>
        <v/>
      </c>
      <c r="BW17" s="56" t="str">
        <f>IF(BU17="","",IF(IF(OR(P17=Desplegables!$B$5,P17=Desplegables!$B$6,),(Q17-BU17)/(Q17-Y17),IF(P17=Desplegables!$B$3,AVERAGE(BU17,BN17)/Y17,BU17/Y17))&lt;0,0%,IF(IF(OR(P17=Desplegables!$B$5,P17=Desplegables!$B$6,),(Q17-BU17)/(Q17-Y17),IF(P17=Desplegables!$B$3,AVERAGE(BU17,BN17)/Y17,BU17/Y17))&gt;1,100%,IF(OR(P17=Desplegables!$B$5,P17=Desplegables!$B$6,),(Q17-BU17)/(Q17-Y17),IF(P17=Desplegables!$B$3,AVERAGE(BU17,BN17)/Y17,BU17/Y17)))))</f>
        <v/>
      </c>
      <c r="BX17" s="170"/>
      <c r="BY17" s="56" t="str">
        <f>IF(BX17="","",IF(BX17/SUM(AK17,AM17)&gt;1,100%,BX17/SUM(AK17,AM17)))</f>
        <v/>
      </c>
      <c r="BZ17" s="374"/>
      <c r="CA17" s="374"/>
      <c r="CB17" s="184"/>
      <c r="CC17" s="56" t="str">
        <f>IF(CB17="","",IF(IF(OR(P17=Desplegables!$B$5,P17=Desplegables!$B$6,),(Q17-CB17)/(Q17-T17),CB17/T17)&lt;0,0%,IF(IF(OR(P17=Desplegables!$B$5,P17=Desplegables!$B$6,),(Q17-CB17)/(Q17-T17),CB17/T17)&gt;1,100%,IF(OR(P17=Desplegables!$B$5,P17=Desplegables!$B$6,),(Q17-CB17)/(Q17-T17),CB17/T17))))</f>
        <v/>
      </c>
      <c r="CD17" s="56" t="str">
        <f>IF(CB17="","",IF(IF(OR(P17=Desplegables!$B$5,P17=Desplegables!$B$6,),(Q17-CB17)/(Q17-Y17),IF(P17=Desplegables!$B$3,AVERAGE(CB17,BN17)/Y17,CB17/Y17))&lt;0,0%,IF(IF(OR(P17=Desplegables!$B$5,P17=Desplegables!$B$6,),(Q17-CB17)/(Q17-Y17),IF(P17=Desplegables!$B$3,AVERAGE(CB17,BN17)/Y17,CB17/Y17))&gt;1,100%,IF(OR(P17=Desplegables!$B$5,P17=Desplegables!$B$6,),(Q17-CB17)/(Q17-Y17),IF(P17=Desplegables!$B$3,AVERAGE(CB17,BN17)/Y17,CB17/Y17)))))</f>
        <v/>
      </c>
      <c r="CE17" s="170"/>
      <c r="CF17" s="56" t="str">
        <f>IF(SUM(BX17,CE17)=0,"",IF(SUM(BX17,CE17)/SUM(AK17,AM17)&gt;1,100%,SUM(BX17,CE17)/SUM(AK17,AM17)))</f>
        <v/>
      </c>
      <c r="CG17" s="374"/>
      <c r="CH17" s="374"/>
      <c r="CI17" s="61"/>
      <c r="CJ17" s="56" t="str">
        <f>IF(CI17="","",IF(IF(OR(P17=Desplegables!$B$5,P17=Desplegables!$B$6,),(Q17-CI17)/(Q17-Y17),IF(P17=Desplegables!$B$3,CI17/U17,CI17/Y17))&lt;0,0%,IF(IF(OR(P17=Desplegables!$B$5,P17=Desplegables!$B$6,),(Q17-CI17)/(Q17-Y17),IF(P17=Desplegables!$B$3,CI17/U17,CI17/Y17))&gt;1,100%,IF(OR(P17=Desplegables!$B$5,P17=Desplegables!$B$6,),(Q17-CI17)/(Q17-Y17),IF(P17=Desplegables!$B$3,CI17/U17,CI17/Y17)))))</f>
        <v/>
      </c>
      <c r="CK17" s="56" t="str">
        <f>IF(CI17="","",IF(IF(OR(P17=Desplegables!$B$5,P17=Desplegables!$B$6,),(Q17-CI17)/(Q17-Y17),IF(P17=Desplegables!$B$3,AVERAGE(CI17,CB17,BN17)/Y17,CI17/Y17))&lt;0,0%,IF(IF(OR(P17=Desplegables!$B$5,P17=Desplegables!$B$6,),(Q17-CI17)/(Q17-Y17),IF(P17=Desplegables!$B$3,AVERAGE(CI17,CB17,BN17)/Y17,CI17/Y17))&gt;1,100%,IF(OR(P17=Desplegables!$B$5,P17=Desplegables!$B$6,),(Q17-CI17)/(Q17-Y17),IF(P17=Desplegables!$B$3,AVERAGE(CI17,CB17,BN17)/Y17,CI17/Y17)))))</f>
        <v/>
      </c>
      <c r="CL17" s="170"/>
      <c r="CM17" s="56" t="str">
        <f t="shared" si="5"/>
        <v/>
      </c>
      <c r="CN17" s="374"/>
      <c r="CO17" s="374"/>
      <c r="CP17" s="61"/>
      <c r="CQ17" s="56" t="str">
        <f>IF(CP17="","",IF(IF(OR(P17=Desplegables!$B$5,P17=Desplegables!$B$6,),(Q17-CP17)/(Q17-Y17),IF(P17=Desplegables!$B$3,CP17/U17,CP17/Y17))&lt;0,0%,IF(IF(OR(P17=Desplegables!$B$5,P17=Desplegables!$B$6,),(Q17-CP17)/(Q17-Y17),IF(P17=Desplegables!$B$3,CP17/U17,CP17/Y17))&gt;1,100%,IF(OR(P17=Desplegables!$B$5,P17=Desplegables!$B$6,),(Q17-CP17)/(Q17-Y17),IF(P17=Desplegables!$B$3,CP17/U17,CP17/Y17)))))</f>
        <v/>
      </c>
      <c r="CR17" s="56" t="str">
        <f>IF(CP17="","",IF(IF(OR(P17=Desplegables!$B$5,P17=Desplegables!$B$6,),(Q17-CP17)/(Q17-Y17),IF(P17=Desplegables!$B$3,AVERAGE(CP17,CB17,BN17)/Y17,CP17/Y17))&lt;0,0%,IF(IF(OR(P17=Desplegables!$B$5,P17=Desplegables!$B$6,),(Q17-CP17)/(Q17-Y17),IF(P17=Desplegables!$B$3,AVERAGE(CP17,CB17,BN17)/Y17,CP17/Y17))&gt;1,100%,IF(OR(P17=Desplegables!$B$5,P17=Desplegables!$B$6,),(Q17-CP17)/(Q17-Y17),IF(P17=Desplegables!$B$3,AVERAGE(CP17,CB17,BN17)/Y17,CP17/Y17)))))</f>
        <v/>
      </c>
      <c r="CS17" s="170"/>
      <c r="CT17" s="56" t="str">
        <f t="shared" si="6"/>
        <v/>
      </c>
      <c r="CU17" s="374"/>
      <c r="CV17" s="374"/>
    </row>
    <row r="18" spans="2:100" ht="140.15" customHeight="1">
      <c r="B18" s="385"/>
      <c r="C18" s="391"/>
      <c r="D18" s="249" t="s">
        <v>418</v>
      </c>
      <c r="E18" s="247">
        <v>2.2700000000000001E-2</v>
      </c>
      <c r="F18" s="228" t="s">
        <v>64</v>
      </c>
      <c r="G18" s="228" t="s">
        <v>84</v>
      </c>
      <c r="H18" s="228" t="s">
        <v>458</v>
      </c>
      <c r="I18" s="228" t="s">
        <v>407</v>
      </c>
      <c r="J18" s="228" t="s">
        <v>408</v>
      </c>
      <c r="K18" s="229">
        <v>44440</v>
      </c>
      <c r="L18" s="229">
        <v>45657</v>
      </c>
      <c r="M18" s="230" t="s">
        <v>65</v>
      </c>
      <c r="N18" s="234" t="s">
        <v>154</v>
      </c>
      <c r="O18" s="224" t="s">
        <v>417</v>
      </c>
      <c r="P18" s="230" t="s">
        <v>67</v>
      </c>
      <c r="Q18" s="225">
        <v>0</v>
      </c>
      <c r="R18" s="226">
        <v>2020</v>
      </c>
      <c r="S18" s="197">
        <v>0.25</v>
      </c>
      <c r="T18" s="197">
        <v>0.5</v>
      </c>
      <c r="U18" s="197">
        <v>0.75</v>
      </c>
      <c r="V18" s="197">
        <v>1</v>
      </c>
      <c r="W18" s="197"/>
      <c r="X18" s="197"/>
      <c r="Y18" s="197">
        <v>1</v>
      </c>
      <c r="Z18" s="170">
        <v>550</v>
      </c>
      <c r="AA18" s="170">
        <v>1000</v>
      </c>
      <c r="AB18" s="170">
        <v>1000</v>
      </c>
      <c r="AC18" s="170">
        <v>1000</v>
      </c>
      <c r="AD18" s="170"/>
      <c r="AE18" s="170"/>
      <c r="AF18" s="170">
        <f t="shared" ref="AF18:AF20" si="17">IF(SUM(Z18:AE18)=0,"",SUM(Z18:AE18))</f>
        <v>3550</v>
      </c>
      <c r="AG18" s="170">
        <f>Z18</f>
        <v>550</v>
      </c>
      <c r="AH18" s="189" t="s">
        <v>371</v>
      </c>
      <c r="AI18" s="170"/>
      <c r="AJ18" s="189"/>
      <c r="AK18" s="170">
        <f t="shared" si="0"/>
        <v>1000</v>
      </c>
      <c r="AL18" s="189" t="s">
        <v>371</v>
      </c>
      <c r="AM18" s="170"/>
      <c r="AN18" s="189"/>
      <c r="AO18" s="170">
        <f>AB18</f>
        <v>1000</v>
      </c>
      <c r="AP18" s="189" t="s">
        <v>371</v>
      </c>
      <c r="AQ18" s="170"/>
      <c r="AR18" s="189"/>
      <c r="AS18" s="170">
        <f>AC18</f>
        <v>1000</v>
      </c>
      <c r="AT18" s="189" t="s">
        <v>371</v>
      </c>
      <c r="AU18" s="170"/>
      <c r="AV18" s="189"/>
      <c r="AW18" s="170"/>
      <c r="AX18" s="189"/>
      <c r="AY18" s="170"/>
      <c r="AZ18" s="189"/>
      <c r="BA18" s="170"/>
      <c r="BB18" s="189"/>
      <c r="BC18" s="170"/>
      <c r="BD18" s="189"/>
      <c r="BE18" s="195">
        <f t="shared" ref="BE18:BE20" si="18">IF(SUM(AG18:BD18)=0,"",SUM(AG18:BD18))</f>
        <v>3550</v>
      </c>
      <c r="BF18" s="34"/>
      <c r="BG18" s="184"/>
      <c r="BH18" s="56"/>
      <c r="BI18" s="56"/>
      <c r="BJ18" s="170"/>
      <c r="BK18" s="56"/>
      <c r="BL18" s="238"/>
      <c r="BM18" s="238"/>
      <c r="BN18" s="184"/>
      <c r="BO18" s="56"/>
      <c r="BP18" s="56"/>
      <c r="BQ18" s="170"/>
      <c r="BR18" s="56"/>
      <c r="BS18" s="238"/>
      <c r="BT18" s="238"/>
      <c r="BU18" s="184"/>
      <c r="BV18" s="56"/>
      <c r="BW18" s="56"/>
      <c r="BX18" s="170"/>
      <c r="BY18" s="56"/>
      <c r="BZ18" s="238"/>
      <c r="CA18" s="238"/>
      <c r="CB18" s="184"/>
      <c r="CC18" s="56"/>
      <c r="CD18" s="56"/>
      <c r="CE18" s="170"/>
      <c r="CF18" s="56"/>
      <c r="CG18" s="238"/>
      <c r="CH18" s="238"/>
      <c r="CI18" s="61"/>
      <c r="CJ18" s="56"/>
      <c r="CK18" s="56"/>
      <c r="CL18" s="170"/>
      <c r="CM18" s="56"/>
      <c r="CN18" s="238"/>
      <c r="CO18" s="238"/>
      <c r="CP18" s="61"/>
      <c r="CQ18" s="56"/>
      <c r="CR18" s="56"/>
      <c r="CS18" s="170"/>
      <c r="CT18" s="56"/>
      <c r="CU18" s="238"/>
      <c r="CV18" s="238"/>
    </row>
    <row r="19" spans="2:100" ht="140.15" customHeight="1">
      <c r="B19" s="385"/>
      <c r="C19" s="391"/>
      <c r="D19" s="249" t="s">
        <v>419</v>
      </c>
      <c r="E19" s="247">
        <v>2.2700000000000001E-2</v>
      </c>
      <c r="F19" s="228" t="s">
        <v>64</v>
      </c>
      <c r="G19" s="228" t="s">
        <v>77</v>
      </c>
      <c r="H19" s="228" t="s">
        <v>147</v>
      </c>
      <c r="I19" s="228" t="s">
        <v>593</v>
      </c>
      <c r="J19" s="228" t="s">
        <v>605</v>
      </c>
      <c r="K19" s="229">
        <v>44440</v>
      </c>
      <c r="L19" s="229">
        <v>46022</v>
      </c>
      <c r="M19" s="230" t="s">
        <v>65</v>
      </c>
      <c r="N19" s="230" t="s">
        <v>409</v>
      </c>
      <c r="O19" s="228" t="s">
        <v>410</v>
      </c>
      <c r="P19" s="230" t="s">
        <v>67</v>
      </c>
      <c r="Q19" s="189">
        <v>0</v>
      </c>
      <c r="R19" s="226">
        <v>2020</v>
      </c>
      <c r="S19" s="191">
        <v>1</v>
      </c>
      <c r="T19" s="191">
        <v>2</v>
      </c>
      <c r="U19" s="191">
        <v>3</v>
      </c>
      <c r="V19" s="191">
        <v>4</v>
      </c>
      <c r="W19" s="191">
        <v>5</v>
      </c>
      <c r="X19" s="197"/>
      <c r="Y19" s="191">
        <v>5</v>
      </c>
      <c r="Z19" s="170">
        <v>5</v>
      </c>
      <c r="AA19" s="170">
        <v>5</v>
      </c>
      <c r="AB19" s="170">
        <v>6</v>
      </c>
      <c r="AC19" s="170">
        <v>6</v>
      </c>
      <c r="AD19" s="170">
        <v>6</v>
      </c>
      <c r="AE19" s="170"/>
      <c r="AF19" s="170">
        <f t="shared" si="17"/>
        <v>28</v>
      </c>
      <c r="AG19" s="170">
        <v>5</v>
      </c>
      <c r="AH19" s="189" t="s">
        <v>68</v>
      </c>
      <c r="AI19" s="170"/>
      <c r="AJ19" s="189"/>
      <c r="AK19" s="170">
        <v>5</v>
      </c>
      <c r="AL19" s="189" t="s">
        <v>68</v>
      </c>
      <c r="AM19" s="170"/>
      <c r="AN19" s="189"/>
      <c r="AO19" s="170">
        <v>6</v>
      </c>
      <c r="AP19" s="189" t="s">
        <v>68</v>
      </c>
      <c r="AQ19" s="170"/>
      <c r="AR19" s="189"/>
      <c r="AS19" s="170">
        <v>6</v>
      </c>
      <c r="AT19" s="189" t="s">
        <v>68</v>
      </c>
      <c r="AU19" s="170"/>
      <c r="AV19" s="189"/>
      <c r="AW19" s="170">
        <v>6</v>
      </c>
      <c r="AX19" s="189" t="s">
        <v>68</v>
      </c>
      <c r="AY19" s="170"/>
      <c r="AZ19" s="189"/>
      <c r="BA19" s="170"/>
      <c r="BB19" s="189"/>
      <c r="BC19" s="170"/>
      <c r="BD19" s="189"/>
      <c r="BE19" s="195">
        <f t="shared" si="18"/>
        <v>28</v>
      </c>
      <c r="BF19" s="34"/>
      <c r="BG19" s="184"/>
      <c r="BH19" s="56"/>
      <c r="BI19" s="56"/>
      <c r="BJ19" s="170"/>
      <c r="BK19" s="56"/>
      <c r="BL19" s="238"/>
      <c r="BM19" s="238"/>
      <c r="BN19" s="184"/>
      <c r="BO19" s="56"/>
      <c r="BP19" s="56"/>
      <c r="BQ19" s="170"/>
      <c r="BR19" s="56"/>
      <c r="BS19" s="238"/>
      <c r="BT19" s="238"/>
      <c r="BU19" s="184"/>
      <c r="BV19" s="56"/>
      <c r="BW19" s="56"/>
      <c r="BX19" s="170"/>
      <c r="BY19" s="56"/>
      <c r="BZ19" s="238"/>
      <c r="CA19" s="238"/>
      <c r="CB19" s="184"/>
      <c r="CC19" s="56"/>
      <c r="CD19" s="56"/>
      <c r="CE19" s="170"/>
      <c r="CF19" s="56"/>
      <c r="CG19" s="238"/>
      <c r="CH19" s="238"/>
      <c r="CI19" s="61"/>
      <c r="CJ19" s="56"/>
      <c r="CK19" s="56"/>
      <c r="CL19" s="170"/>
      <c r="CM19" s="56"/>
      <c r="CN19" s="238"/>
      <c r="CO19" s="238"/>
      <c r="CP19" s="61"/>
      <c r="CQ19" s="56"/>
      <c r="CR19" s="56"/>
      <c r="CS19" s="170"/>
      <c r="CT19" s="56"/>
      <c r="CU19" s="238"/>
      <c r="CV19" s="238"/>
    </row>
    <row r="20" spans="2:100" ht="140.15" customHeight="1">
      <c r="B20" s="386"/>
      <c r="C20" s="392"/>
      <c r="D20" s="249" t="s">
        <v>420</v>
      </c>
      <c r="E20" s="247">
        <v>2.2700000000000001E-2</v>
      </c>
      <c r="F20" s="228" t="s">
        <v>64</v>
      </c>
      <c r="G20" s="228" t="s">
        <v>77</v>
      </c>
      <c r="H20" s="228" t="s">
        <v>155</v>
      </c>
      <c r="I20" s="228" t="s">
        <v>156</v>
      </c>
      <c r="J20" s="228" t="s">
        <v>157</v>
      </c>
      <c r="K20" s="229">
        <v>44562</v>
      </c>
      <c r="L20" s="229">
        <v>45657</v>
      </c>
      <c r="M20" s="230" t="s">
        <v>65</v>
      </c>
      <c r="N20" s="230" t="s">
        <v>411</v>
      </c>
      <c r="O20" s="228" t="s">
        <v>412</v>
      </c>
      <c r="P20" s="230" t="s">
        <v>67</v>
      </c>
      <c r="Q20" s="189">
        <v>0</v>
      </c>
      <c r="R20" s="226">
        <v>2020</v>
      </c>
      <c r="S20" s="191"/>
      <c r="T20" s="191">
        <v>1</v>
      </c>
      <c r="U20" s="191">
        <v>2</v>
      </c>
      <c r="V20" s="191">
        <v>3</v>
      </c>
      <c r="W20" s="197"/>
      <c r="X20" s="197"/>
      <c r="Y20" s="191">
        <v>3</v>
      </c>
      <c r="Z20" s="170"/>
      <c r="AA20" s="170">
        <v>23</v>
      </c>
      <c r="AB20" s="170">
        <v>23</v>
      </c>
      <c r="AC20" s="170">
        <v>24</v>
      </c>
      <c r="AD20" s="170"/>
      <c r="AE20" s="170"/>
      <c r="AF20" s="170">
        <f t="shared" si="17"/>
        <v>70</v>
      </c>
      <c r="AG20" s="170"/>
      <c r="AH20" s="189"/>
      <c r="AI20" s="170"/>
      <c r="AJ20" s="189"/>
      <c r="AK20" s="170">
        <v>23</v>
      </c>
      <c r="AL20" s="189" t="s">
        <v>68</v>
      </c>
      <c r="AM20" s="170"/>
      <c r="AN20" s="189"/>
      <c r="AO20" s="170">
        <v>23</v>
      </c>
      <c r="AP20" s="189" t="s">
        <v>68</v>
      </c>
      <c r="AQ20" s="170"/>
      <c r="AR20" s="189"/>
      <c r="AS20" s="170">
        <v>24</v>
      </c>
      <c r="AT20" s="189" t="s">
        <v>68</v>
      </c>
      <c r="AU20" s="170"/>
      <c r="AV20" s="189"/>
      <c r="AW20" s="170"/>
      <c r="AX20" s="189"/>
      <c r="AY20" s="170"/>
      <c r="AZ20" s="189"/>
      <c r="BA20" s="170"/>
      <c r="BB20" s="189"/>
      <c r="BC20" s="170"/>
      <c r="BD20" s="189"/>
      <c r="BE20" s="195">
        <f t="shared" si="18"/>
        <v>70</v>
      </c>
      <c r="BF20" s="34"/>
      <c r="BG20" s="184"/>
      <c r="BH20" s="56"/>
      <c r="BI20" s="56"/>
      <c r="BJ20" s="170"/>
      <c r="BK20" s="56"/>
      <c r="BL20" s="238"/>
      <c r="BM20" s="238"/>
      <c r="BN20" s="184"/>
      <c r="BO20" s="56"/>
      <c r="BP20" s="56"/>
      <c r="BQ20" s="170"/>
      <c r="BR20" s="56"/>
      <c r="BS20" s="238"/>
      <c r="BT20" s="238"/>
      <c r="BU20" s="184"/>
      <c r="BV20" s="56"/>
      <c r="BW20" s="56"/>
      <c r="BX20" s="170"/>
      <c r="BY20" s="56"/>
      <c r="BZ20" s="238"/>
      <c r="CA20" s="238"/>
      <c r="CB20" s="184"/>
      <c r="CC20" s="56"/>
      <c r="CD20" s="56"/>
      <c r="CE20" s="170"/>
      <c r="CF20" s="56"/>
      <c r="CG20" s="238"/>
      <c r="CH20" s="238"/>
      <c r="CI20" s="61"/>
      <c r="CJ20" s="56"/>
      <c r="CK20" s="56"/>
      <c r="CL20" s="170"/>
      <c r="CM20" s="56"/>
      <c r="CN20" s="238"/>
      <c r="CO20" s="238"/>
      <c r="CP20" s="61"/>
      <c r="CQ20" s="56"/>
      <c r="CR20" s="56"/>
      <c r="CS20" s="170"/>
      <c r="CT20" s="56"/>
      <c r="CU20" s="238"/>
      <c r="CV20" s="238"/>
    </row>
    <row r="21" spans="2:100" ht="120" customHeight="1">
      <c r="B21" s="396" t="s">
        <v>620</v>
      </c>
      <c r="C21" s="397">
        <v>0.25</v>
      </c>
      <c r="D21" s="203" t="s">
        <v>83</v>
      </c>
      <c r="E21" s="247">
        <v>2.7799999999999998E-2</v>
      </c>
      <c r="F21" s="228" t="s">
        <v>64</v>
      </c>
      <c r="G21" s="228" t="s">
        <v>380</v>
      </c>
      <c r="H21" s="228" t="s">
        <v>459</v>
      </c>
      <c r="I21" s="228" t="s">
        <v>594</v>
      </c>
      <c r="J21" s="228" t="s">
        <v>606</v>
      </c>
      <c r="K21" s="229">
        <v>44440</v>
      </c>
      <c r="L21" s="229">
        <v>44561</v>
      </c>
      <c r="M21" s="230" t="s">
        <v>65</v>
      </c>
      <c r="N21" s="230" t="s">
        <v>85</v>
      </c>
      <c r="O21" s="230" t="s">
        <v>381</v>
      </c>
      <c r="P21" s="230" t="s">
        <v>67</v>
      </c>
      <c r="Q21" s="197">
        <v>0.5</v>
      </c>
      <c r="R21" s="191">
        <v>2020</v>
      </c>
      <c r="S21" s="197">
        <v>1</v>
      </c>
      <c r="T21" s="197"/>
      <c r="U21" s="197"/>
      <c r="V21" s="197"/>
      <c r="W21" s="197"/>
      <c r="X21" s="197"/>
      <c r="Y21" s="197">
        <v>1</v>
      </c>
      <c r="Z21" s="170">
        <v>15</v>
      </c>
      <c r="AA21" s="170"/>
      <c r="AB21" s="170"/>
      <c r="AC21" s="170"/>
      <c r="AD21" s="170"/>
      <c r="AE21" s="170"/>
      <c r="AF21" s="170">
        <f t="shared" si="2"/>
        <v>15</v>
      </c>
      <c r="AG21" s="170">
        <f>Z21</f>
        <v>15</v>
      </c>
      <c r="AH21" s="189" t="s">
        <v>68</v>
      </c>
      <c r="AI21" s="170"/>
      <c r="AJ21" s="189"/>
      <c r="AK21" s="170"/>
      <c r="AL21" s="189"/>
      <c r="AM21" s="170"/>
      <c r="AN21" s="189"/>
      <c r="AO21" s="170"/>
      <c r="AP21" s="189"/>
      <c r="AQ21" s="170"/>
      <c r="AR21" s="189"/>
      <c r="AS21" s="170"/>
      <c r="AT21" s="189"/>
      <c r="AU21" s="170"/>
      <c r="AV21" s="189"/>
      <c r="AW21" s="170"/>
      <c r="AX21" s="189"/>
      <c r="AY21" s="170"/>
      <c r="AZ21" s="189"/>
      <c r="BA21" s="170"/>
      <c r="BB21" s="189"/>
      <c r="BC21" s="170"/>
      <c r="BD21" s="189"/>
      <c r="BE21" s="195">
        <f t="shared" si="4"/>
        <v>15</v>
      </c>
      <c r="BF21" s="34"/>
      <c r="BG21" s="209"/>
      <c r="BH21" s="56" t="str">
        <f>IF(BG21="","",IF(IF(OR(#REF!=Desplegables!$B$5,#REF!=Desplegables!$B$6,),(#REF!-BG21)/(#REF!-#REF!),BG21/#REF!)&lt;0,0%,IF(IF(OR(#REF!=Desplegables!$B$5,#REF!=Desplegables!$B$6,),(#REF!-BG21)/(#REF!-#REF!),BG21/#REF!)&gt;1,100%,IF(OR(#REF!=Desplegables!$B$5,#REF!=Desplegables!$B$6,),(#REF!-BG21)/(#REF!-#REF!),BG21/#REF!))))</f>
        <v/>
      </c>
      <c r="BI21" s="56" t="str">
        <f>IF(BG21="","",IF(IF(OR(#REF!=Desplegables!$B$5,#REF!=Desplegables!$B$6,),(#REF!-BG21)/(#REF!-#REF!),BG21/#REF!)&lt;0,0%,IF(IF(OR(#REF!=Desplegables!$B$5,#REF!=Desplegables!$B$6,),(#REF!-BG21)/(#REF!-#REF!),BG21/#REF!)&gt;1,100%,IF(OR(#REF!=Desplegables!$B$5,#REF!=Desplegables!$B$6,),(#REF!-BG21)/(#REF!-#REF!),BG21/#REF!))))</f>
        <v/>
      </c>
      <c r="BJ21" s="170"/>
      <c r="BK21" s="56" t="str">
        <f>IF(BJ21="","",IF(BJ21/SUM(AG21,AI21)&gt;1,100%,BJ21/SUM(AG21,AI21)))</f>
        <v/>
      </c>
      <c r="BL21" s="374" t="str">
        <f>IFERROR((SUMPRODUCT(#REF!,BH21:BH29)*100%)/SUM(#REF!),"")</f>
        <v/>
      </c>
      <c r="BM21" s="374" t="str">
        <f>IFERROR((SUMPRODUCT(#REF!,BI21:BI29)*100%)/SUM(#REF!),"")</f>
        <v/>
      </c>
      <c r="BN21" s="209"/>
      <c r="BO21" s="56" t="str">
        <f>IF(BN21="","",IF(IF(OR(#REF!=Desplegables!$B$5,#REF!=Desplegables!$B$6,),(#REF!-BN21)/(#REF!-#REF!),BN21/#REF!)&lt;0,0%,IF(IF(OR(#REF!=Desplegables!$B$5,#REF!=Desplegables!$B$6,),(#REF!-BN21)/(#REF!-#REF!),BN21/#REF!)&gt;1,100%,IF(OR(#REF!=Desplegables!$B$5,#REF!=Desplegables!$B$6,),(#REF!-BN21)/(#REF!-#REF!),BN21/#REF!))))</f>
        <v/>
      </c>
      <c r="BP21" s="56" t="str">
        <f>IF(BN21="","",IF(IF(OR(#REF!=Desplegables!$B$5,#REF!=Desplegables!$B$6,),(#REF!-BN21)/(#REF!-#REF!),BN21/#REF!)&lt;0,0%,IF(IF(OR(#REF!=Desplegables!$B$5,#REF!=Desplegables!$B$6,),(#REF!-BN21)/(#REF!-#REF!),BN21/#REF!)&gt;1,100%,IF(OR(#REF!=Desplegables!$B$5,#REF!=Desplegables!$B$6,),(#REF!-BN21)/(#REF!-#REF!),BN21/#REF!))))</f>
        <v/>
      </c>
      <c r="BQ21" s="170"/>
      <c r="BR21" s="56" t="str">
        <f>IF(SUM(BJ21,BQ21)=0,"",IF(SUM(BJ21,BQ21)/SUM(AG21,AI21)&gt;1,100%,SUM(BJ21,BQ21)/SUM(AG21,AI21)))</f>
        <v/>
      </c>
      <c r="BS21" s="374" t="str">
        <f>IFERROR((SUMPRODUCT(#REF!,BO21:BO29)*100%)/SUM(#REF!),"")</f>
        <v/>
      </c>
      <c r="BT21" s="374" t="str">
        <f>IFERROR((SUMPRODUCT(#REF!,BP21:BP29)*100%)/SUM(#REF!),"")</f>
        <v/>
      </c>
      <c r="BU21" s="209"/>
      <c r="BV21" s="56" t="str">
        <f>IF(BU21="","",IF(IF(OR(#REF!=Desplegables!$B$5,#REF!=Desplegables!$B$6,),(#REF!-BU21)/(#REF!-#REF!),BU21/#REF!)&lt;0,0%,IF(IF(OR(#REF!=Desplegables!$B$5,#REF!=Desplegables!$B$6,),(#REF!-BU21)/(#REF!-#REF!),BU21/#REF!)&gt;1,100%,IF(OR(#REF!=Desplegables!$B$5,#REF!=Desplegables!$B$6,),(#REF!-BU21)/(#REF!-#REF!),BU21/#REF!))))</f>
        <v/>
      </c>
      <c r="BW21" s="56" t="str">
        <f>IF(BU21="","",IF(IF(OR(#REF!=Desplegables!$B$5,#REF!=Desplegables!$B$6,),(#REF!-BU21)/(#REF!-#REF!),IF(#REF!=Desplegables!$B$3,AVERAGE(BU21,BN21)/#REF!,BU21/#REF!))&lt;0,0%,IF(IF(OR(#REF!=Desplegables!$B$5,#REF!=Desplegables!$B$6,),(#REF!-BU21)/(#REF!-#REF!),IF(#REF!=Desplegables!$B$3,AVERAGE(BU21,BN21)/#REF!,BU21/#REF!))&gt;1,100%,IF(OR(#REF!=Desplegables!$B$5,#REF!=Desplegables!$B$6,),(#REF!-BU21)/(#REF!-#REF!),IF(#REF!=Desplegables!$B$3,AVERAGE(BU21,BN21)/#REF!,BU21/#REF!)))))</f>
        <v/>
      </c>
      <c r="BX21" s="170"/>
      <c r="BY21" s="56" t="str">
        <f>IF(BX21="","",IF(BX21/SUM(AK21,AM21)&gt;1,100%,BX21/SUM(AK21,AM21)))</f>
        <v/>
      </c>
      <c r="BZ21" s="374" t="str">
        <f>IFERROR((SUMPRODUCT(#REF!,BV21:BV29)*100%)/SUM(#REF!),"")</f>
        <v/>
      </c>
      <c r="CA21" s="374" t="str">
        <f>IFERROR((SUMPRODUCT(#REF!,BW21:BW29)*100%)/SUM(#REF!),"")</f>
        <v/>
      </c>
      <c r="CB21" s="209"/>
      <c r="CC21" s="56" t="str">
        <f>IF(CB21="","",IF(IF(OR(#REF!=Desplegables!$B$5,#REF!=Desplegables!$B$6,),(#REF!-CB21)/(#REF!-#REF!),CB21/#REF!)&lt;0,0%,IF(IF(OR(#REF!=Desplegables!$B$5,#REF!=Desplegables!$B$6,),(#REF!-CB21)/(#REF!-#REF!),CB21/#REF!)&gt;1,100%,IF(OR(#REF!=Desplegables!$B$5,#REF!=Desplegables!$B$6,),(#REF!-CB21)/(#REF!-#REF!),CB21/#REF!))))</f>
        <v/>
      </c>
      <c r="CD21" s="56" t="str">
        <f>IF(CB21="","",IF(IF(OR(#REF!=Desplegables!$B$5,#REF!=Desplegables!$B$6,),(#REF!-CB21)/(#REF!-#REF!),IF(#REF!=Desplegables!$B$3,AVERAGE(CB21,BN21)/#REF!,CB21/#REF!))&lt;0,0%,IF(IF(OR(#REF!=Desplegables!$B$5,#REF!=Desplegables!$B$6,),(#REF!-CB21)/(#REF!-#REF!),IF(#REF!=Desplegables!$B$3,AVERAGE(CB21,BN21)/#REF!,CB21/#REF!))&gt;1,100%,IF(OR(#REF!=Desplegables!$B$5,#REF!=Desplegables!$B$6,),(#REF!-CB21)/(#REF!-#REF!),IF(#REF!=Desplegables!$B$3,AVERAGE(CB21,BN21)/#REF!,CB21/#REF!)))))</f>
        <v/>
      </c>
      <c r="CE21" s="170"/>
      <c r="CF21" s="56" t="str">
        <f>IF(SUM(BX21,CE21)=0,"",IF(SUM(BX21,CE21)/SUM(AK21,AM21)&gt;1,100%,SUM(BX21,CE21)/SUM(AK21,AM21)))</f>
        <v/>
      </c>
      <c r="CG21" s="374" t="str">
        <f>IFERROR((SUMPRODUCT(#REF!,CC21:CC29)*100%)/SUM(#REF!),"")</f>
        <v/>
      </c>
      <c r="CH21" s="374" t="str">
        <f>IFERROR((SUMPRODUCT(#REF!,CD21:CD29)*100%)/SUM(#REF!),"")</f>
        <v/>
      </c>
      <c r="CI21" s="209"/>
      <c r="CJ21" s="56" t="str">
        <f>IF(CI21="","",IF(IF(OR(#REF!=Desplegables!$B$5,#REF!=Desplegables!$B$6,),(#REF!-CI21)/(#REF!-#REF!),IF(#REF!=Desplegables!$B$3,CI21/#REF!,CI21/#REF!))&lt;0,0%,IF(IF(OR(#REF!=Desplegables!$B$5,#REF!=Desplegables!$B$6,),(#REF!-CI21)/(#REF!-#REF!),IF(#REF!=Desplegables!$B$3,CI21/#REF!,CI21/#REF!))&gt;1,100%,IF(OR(#REF!=Desplegables!$B$5,#REF!=Desplegables!$B$6,),(#REF!-CI21)/(#REF!-#REF!),IF(#REF!=Desplegables!$B$3,CI21/#REF!,CI21/#REF!)))))</f>
        <v/>
      </c>
      <c r="CK21" s="56" t="str">
        <f>IF(CI21="","",IF(IF(OR(#REF!=Desplegables!$B$5,#REF!=Desplegables!$B$6,),(#REF!-CI21)/(#REF!-#REF!),IF(#REF!=Desplegables!$B$3,AVERAGE(CI21,CB21,BN21)/#REF!,CI21/#REF!))&lt;0,0%,IF(IF(OR(#REF!=Desplegables!$B$5,#REF!=Desplegables!$B$6,),(#REF!-CI21)/(#REF!-#REF!),IF(#REF!=Desplegables!$B$3,AVERAGE(CI21,CB21,BN21)/#REF!,CI21/#REF!))&gt;1,100%,IF(OR(#REF!=Desplegables!$B$5,#REF!=Desplegables!$B$6,),(#REF!-CI21)/(#REF!-#REF!),IF(#REF!=Desplegables!$B$3,AVERAGE(CI21,CB21,BN21)/#REF!,CI21/#REF!)))))</f>
        <v/>
      </c>
      <c r="CL21" s="170"/>
      <c r="CM21" s="56" t="str">
        <f t="shared" si="5"/>
        <v/>
      </c>
      <c r="CN21" s="374" t="str">
        <f>IFERROR((SUMPRODUCT(#REF!,CJ21:CJ29)*100%)/SUM(#REF!),"")</f>
        <v/>
      </c>
      <c r="CO21" s="374" t="str">
        <f>IFERROR((SUMPRODUCT(#REF!,CK21:CK29)*100%)/SUM(#REF!),"")</f>
        <v/>
      </c>
      <c r="CP21" s="209"/>
      <c r="CQ21" s="56" t="str">
        <f>IF(CP21="","",IF(IF(OR(#REF!=Desplegables!$B$5,#REF!=Desplegables!$B$6,),(#REF!-CP21)/(#REF!-#REF!),IF(#REF!=Desplegables!$B$3,CP21/#REF!,CP21/#REF!))&lt;0,0%,IF(IF(OR(#REF!=Desplegables!$B$5,#REF!=Desplegables!$B$6,),(#REF!-CP21)/(#REF!-#REF!),IF(#REF!=Desplegables!$B$3,CP21/#REF!,CP21/#REF!))&gt;1,100%,IF(OR(#REF!=Desplegables!$B$5,#REF!=Desplegables!$B$6,),(#REF!-CP21)/(#REF!-#REF!),IF(#REF!=Desplegables!$B$3,CP21/#REF!,CP21/#REF!)))))</f>
        <v/>
      </c>
      <c r="CR21" s="56" t="str">
        <f>IF(CP21="","",IF(IF(OR(#REF!=Desplegables!$B$5,#REF!=Desplegables!$B$6,),(#REF!-CP21)/(#REF!-#REF!),IF(#REF!=Desplegables!$B$3,AVERAGE(CP21,CB21,BN21)/#REF!,CP21/#REF!))&lt;0,0%,IF(IF(OR(#REF!=Desplegables!$B$5,#REF!=Desplegables!$B$6,),(#REF!-CP21)/(#REF!-#REF!),IF(#REF!=Desplegables!$B$3,AVERAGE(CP21,CB21,BN21)/#REF!,CP21/#REF!))&gt;1,100%,IF(OR(#REF!=Desplegables!$B$5,#REF!=Desplegables!$B$6,),(#REF!-CP21)/(#REF!-#REF!),IF(#REF!=Desplegables!$B$3,AVERAGE(CP21,CB21,BN21)/#REF!,CP21/#REF!)))))</f>
        <v/>
      </c>
      <c r="CS21" s="170"/>
      <c r="CT21" s="56" t="str">
        <f t="shared" si="6"/>
        <v/>
      </c>
      <c r="CU21" s="374" t="str">
        <f>IFERROR((SUMPRODUCT(#REF!,CQ21:CQ29)*100%)/SUM(#REF!),"")</f>
        <v/>
      </c>
      <c r="CV21" s="374" t="str">
        <f>IFERROR((SUMPRODUCT(#REF!,CR21:CR29)*100%)/SUM(#REF!),"")</f>
        <v/>
      </c>
    </row>
    <row r="22" spans="2:100" ht="130" customHeight="1">
      <c r="B22" s="396"/>
      <c r="C22" s="397"/>
      <c r="D22" s="203" t="s">
        <v>86</v>
      </c>
      <c r="E22" s="247">
        <v>2.7799999999999998E-2</v>
      </c>
      <c r="F22" s="228" t="s">
        <v>64</v>
      </c>
      <c r="G22" s="228" t="s">
        <v>380</v>
      </c>
      <c r="H22" s="228" t="s">
        <v>459</v>
      </c>
      <c r="I22" s="228" t="s">
        <v>594</v>
      </c>
      <c r="J22" s="228" t="s">
        <v>606</v>
      </c>
      <c r="K22" s="229">
        <v>44440</v>
      </c>
      <c r="L22" s="229">
        <v>44532</v>
      </c>
      <c r="M22" s="230" t="s">
        <v>65</v>
      </c>
      <c r="N22" s="230" t="s">
        <v>87</v>
      </c>
      <c r="O22" s="230" t="s">
        <v>382</v>
      </c>
      <c r="P22" s="230" t="s">
        <v>67</v>
      </c>
      <c r="Q22" s="197">
        <v>0.5</v>
      </c>
      <c r="R22" s="191">
        <v>2020</v>
      </c>
      <c r="S22" s="197">
        <v>1</v>
      </c>
      <c r="T22" s="56"/>
      <c r="U22" s="56"/>
      <c r="V22" s="56"/>
      <c r="W22" s="56"/>
      <c r="X22" s="56"/>
      <c r="Y22" s="197">
        <v>1</v>
      </c>
      <c r="Z22" s="170">
        <v>60</v>
      </c>
      <c r="AA22" s="170"/>
      <c r="AB22" s="170"/>
      <c r="AC22" s="170"/>
      <c r="AD22" s="170"/>
      <c r="AE22" s="170"/>
      <c r="AF22" s="170">
        <f t="shared" si="2"/>
        <v>60</v>
      </c>
      <c r="AG22" s="170">
        <f>Z22</f>
        <v>60</v>
      </c>
      <c r="AH22" s="189" t="s">
        <v>68</v>
      </c>
      <c r="AI22" s="170"/>
      <c r="AJ22" s="189"/>
      <c r="AK22" s="170"/>
      <c r="AL22" s="189"/>
      <c r="AM22" s="170"/>
      <c r="AN22" s="189"/>
      <c r="AO22" s="170"/>
      <c r="AP22" s="189"/>
      <c r="AQ22" s="170"/>
      <c r="AR22" s="189"/>
      <c r="AS22" s="170"/>
      <c r="AT22" s="189"/>
      <c r="AU22" s="170"/>
      <c r="AV22" s="189"/>
      <c r="AW22" s="170"/>
      <c r="AX22" s="189"/>
      <c r="AY22" s="170"/>
      <c r="AZ22" s="189"/>
      <c r="BA22" s="170"/>
      <c r="BB22" s="189"/>
      <c r="BC22" s="170"/>
      <c r="BD22" s="189"/>
      <c r="BE22" s="195">
        <f t="shared" si="4"/>
        <v>60</v>
      </c>
      <c r="BF22" s="34"/>
      <c r="BG22" s="209"/>
      <c r="BH22" s="56"/>
      <c r="BI22" s="56"/>
      <c r="BJ22" s="170"/>
      <c r="BK22" s="56"/>
      <c r="BL22" s="374"/>
      <c r="BM22" s="374"/>
      <c r="BN22" s="209"/>
      <c r="BO22" s="56"/>
      <c r="BP22" s="56"/>
      <c r="BQ22" s="170"/>
      <c r="BR22" s="56"/>
      <c r="BS22" s="374"/>
      <c r="BT22" s="374"/>
      <c r="BU22" s="209"/>
      <c r="BV22" s="56"/>
      <c r="BW22" s="56"/>
      <c r="BX22" s="170"/>
      <c r="BY22" s="56"/>
      <c r="BZ22" s="374"/>
      <c r="CA22" s="374"/>
      <c r="CB22" s="209"/>
      <c r="CC22" s="56"/>
      <c r="CD22" s="56"/>
      <c r="CE22" s="170"/>
      <c r="CF22" s="56"/>
      <c r="CG22" s="374"/>
      <c r="CH22" s="374"/>
      <c r="CI22" s="209"/>
      <c r="CJ22" s="56"/>
      <c r="CK22" s="56"/>
      <c r="CL22" s="170"/>
      <c r="CM22" s="56"/>
      <c r="CN22" s="374"/>
      <c r="CO22" s="374"/>
      <c r="CP22" s="209"/>
      <c r="CQ22" s="56"/>
      <c r="CR22" s="56"/>
      <c r="CS22" s="170"/>
      <c r="CT22" s="56"/>
      <c r="CU22" s="374"/>
      <c r="CV22" s="374"/>
    </row>
    <row r="23" spans="2:100" ht="138.75" customHeight="1">
      <c r="B23" s="396"/>
      <c r="C23" s="397"/>
      <c r="D23" s="203" t="s">
        <v>383</v>
      </c>
      <c r="E23" s="247">
        <v>2.7799999999999998E-2</v>
      </c>
      <c r="F23" s="228" t="s">
        <v>64</v>
      </c>
      <c r="G23" s="228" t="s">
        <v>460</v>
      </c>
      <c r="H23" s="228" t="s">
        <v>91</v>
      </c>
      <c r="I23" s="228" t="s">
        <v>92</v>
      </c>
      <c r="J23" s="228" t="s">
        <v>93</v>
      </c>
      <c r="K23" s="229">
        <v>44440</v>
      </c>
      <c r="L23" s="229">
        <v>44926</v>
      </c>
      <c r="M23" s="230" t="s">
        <v>70</v>
      </c>
      <c r="N23" s="230" t="s">
        <v>94</v>
      </c>
      <c r="O23" s="230" t="s">
        <v>384</v>
      </c>
      <c r="P23" s="230" t="s">
        <v>67</v>
      </c>
      <c r="Q23" s="197">
        <v>0.25</v>
      </c>
      <c r="R23" s="191">
        <v>2020</v>
      </c>
      <c r="S23" s="56">
        <v>0.5</v>
      </c>
      <c r="T23" s="56">
        <v>1</v>
      </c>
      <c r="U23" s="56"/>
      <c r="V23" s="56"/>
      <c r="W23" s="56"/>
      <c r="X23" s="56"/>
      <c r="Y23" s="56">
        <v>1</v>
      </c>
      <c r="Z23" s="170">
        <v>1200</v>
      </c>
      <c r="AA23" s="170">
        <v>600</v>
      </c>
      <c r="AB23" s="170"/>
      <c r="AC23" s="170"/>
      <c r="AD23" s="170"/>
      <c r="AE23" s="170"/>
      <c r="AF23" s="170">
        <f t="shared" si="2"/>
        <v>1800</v>
      </c>
      <c r="AG23" s="170">
        <f t="shared" ref="AG23" si="19">Z23</f>
        <v>1200</v>
      </c>
      <c r="AH23" s="189" t="s">
        <v>68</v>
      </c>
      <c r="AI23" s="170"/>
      <c r="AJ23" s="189"/>
      <c r="AK23" s="170">
        <v>600</v>
      </c>
      <c r="AL23" s="189" t="s">
        <v>68</v>
      </c>
      <c r="AM23" s="170"/>
      <c r="AN23" s="189"/>
      <c r="AO23" s="170"/>
      <c r="AP23" s="189"/>
      <c r="AQ23" s="170"/>
      <c r="AR23" s="189"/>
      <c r="AS23" s="170"/>
      <c r="AT23" s="189"/>
      <c r="AU23" s="170"/>
      <c r="AV23" s="189"/>
      <c r="AW23" s="170"/>
      <c r="AX23" s="189"/>
      <c r="AY23" s="170"/>
      <c r="AZ23" s="189"/>
      <c r="BA23" s="170"/>
      <c r="BB23" s="189"/>
      <c r="BC23" s="170"/>
      <c r="BD23" s="189"/>
      <c r="BE23" s="195">
        <f t="shared" si="4"/>
        <v>1800</v>
      </c>
      <c r="BF23" s="34"/>
      <c r="BG23" s="237"/>
      <c r="BH23" s="56"/>
      <c r="BI23" s="56"/>
      <c r="BJ23" s="170"/>
      <c r="BK23" s="56"/>
      <c r="BL23" s="374"/>
      <c r="BM23" s="374"/>
      <c r="BN23" s="237"/>
      <c r="BO23" s="56"/>
      <c r="BP23" s="56"/>
      <c r="BQ23" s="170"/>
      <c r="BR23" s="56"/>
      <c r="BS23" s="374"/>
      <c r="BT23" s="374"/>
      <c r="BU23" s="237"/>
      <c r="BV23" s="56"/>
      <c r="BW23" s="56"/>
      <c r="BX23" s="170"/>
      <c r="BY23" s="56"/>
      <c r="BZ23" s="374"/>
      <c r="CA23" s="374"/>
      <c r="CB23" s="237"/>
      <c r="CC23" s="56"/>
      <c r="CD23" s="56"/>
      <c r="CE23" s="170"/>
      <c r="CF23" s="56"/>
      <c r="CG23" s="374"/>
      <c r="CH23" s="374"/>
      <c r="CI23" s="237"/>
      <c r="CJ23" s="56"/>
      <c r="CK23" s="56"/>
      <c r="CL23" s="170"/>
      <c r="CM23" s="56"/>
      <c r="CN23" s="374"/>
      <c r="CO23" s="374"/>
      <c r="CP23" s="237"/>
      <c r="CQ23" s="56"/>
      <c r="CR23" s="56"/>
      <c r="CS23" s="170"/>
      <c r="CT23" s="56"/>
      <c r="CU23" s="374"/>
      <c r="CV23" s="374"/>
    </row>
    <row r="24" spans="2:100" ht="100" customHeight="1">
      <c r="B24" s="396"/>
      <c r="C24" s="397"/>
      <c r="D24" s="203" t="s">
        <v>565</v>
      </c>
      <c r="E24" s="247">
        <v>2.7799999999999998E-2</v>
      </c>
      <c r="F24" s="228" t="s">
        <v>64</v>
      </c>
      <c r="G24" s="228" t="s">
        <v>380</v>
      </c>
      <c r="H24" s="228" t="s">
        <v>459</v>
      </c>
      <c r="I24" s="228" t="s">
        <v>594</v>
      </c>
      <c r="J24" s="228" t="s">
        <v>606</v>
      </c>
      <c r="K24" s="229">
        <v>44440</v>
      </c>
      <c r="L24" s="229">
        <v>46022</v>
      </c>
      <c r="M24" s="230" t="s">
        <v>65</v>
      </c>
      <c r="N24" s="230" t="s">
        <v>88</v>
      </c>
      <c r="O24" s="230" t="s">
        <v>564</v>
      </c>
      <c r="P24" s="230" t="s">
        <v>67</v>
      </c>
      <c r="Q24" s="197">
        <v>0</v>
      </c>
      <c r="R24" s="191">
        <v>2020</v>
      </c>
      <c r="S24" s="56">
        <v>1</v>
      </c>
      <c r="T24" s="56">
        <v>1</v>
      </c>
      <c r="U24" s="56">
        <v>1</v>
      </c>
      <c r="V24" s="197">
        <v>1</v>
      </c>
      <c r="W24" s="197">
        <v>1</v>
      </c>
      <c r="X24" s="56"/>
      <c r="Y24" s="56">
        <v>1</v>
      </c>
      <c r="Z24" s="170">
        <v>20</v>
      </c>
      <c r="AA24" s="170">
        <v>20</v>
      </c>
      <c r="AB24" s="170">
        <v>20</v>
      </c>
      <c r="AC24" s="170">
        <v>10</v>
      </c>
      <c r="AD24" s="170">
        <v>10</v>
      </c>
      <c r="AE24" s="170"/>
      <c r="AF24" s="170">
        <f t="shared" ref="AF24" si="20">IF(SUM(Z24:AE24)=0,"",SUM(Z24:AE24))</f>
        <v>80</v>
      </c>
      <c r="AG24" s="170">
        <f>Z24</f>
        <v>20</v>
      </c>
      <c r="AH24" s="189" t="s">
        <v>68</v>
      </c>
      <c r="AI24" s="170"/>
      <c r="AJ24" s="189"/>
      <c r="AK24" s="170">
        <f>AA24</f>
        <v>20</v>
      </c>
      <c r="AL24" s="189" t="s">
        <v>68</v>
      </c>
      <c r="AM24" s="170"/>
      <c r="AN24" s="189"/>
      <c r="AO24" s="170">
        <f>AB24</f>
        <v>20</v>
      </c>
      <c r="AP24" s="189" t="s">
        <v>68</v>
      </c>
      <c r="AQ24" s="170"/>
      <c r="AR24" s="189"/>
      <c r="AS24" s="170">
        <f>AC24</f>
        <v>10</v>
      </c>
      <c r="AT24" s="189" t="s">
        <v>68</v>
      </c>
      <c r="AU24" s="170"/>
      <c r="AV24" s="189"/>
      <c r="AW24" s="170">
        <v>10</v>
      </c>
      <c r="AX24" s="189" t="s">
        <v>68</v>
      </c>
      <c r="AY24" s="170"/>
      <c r="AZ24" s="189"/>
      <c r="BA24" s="170"/>
      <c r="BB24" s="189"/>
      <c r="BC24" s="170"/>
      <c r="BD24" s="189"/>
      <c r="BE24" s="195">
        <f t="shared" ref="BE24" si="21">IF(SUM(AG24:BD24)=0,"",SUM(AG24:BD24))</f>
        <v>80</v>
      </c>
      <c r="BF24" s="34"/>
      <c r="BG24" s="257"/>
      <c r="BH24" s="56"/>
      <c r="BI24" s="56"/>
      <c r="BJ24" s="170"/>
      <c r="BK24" s="56"/>
      <c r="BL24" s="374"/>
      <c r="BM24" s="374"/>
      <c r="BN24" s="257"/>
      <c r="BO24" s="56"/>
      <c r="BP24" s="56"/>
      <c r="BQ24" s="170"/>
      <c r="BR24" s="56"/>
      <c r="BS24" s="374"/>
      <c r="BT24" s="374"/>
      <c r="BU24" s="257"/>
      <c r="BV24" s="56"/>
      <c r="BW24" s="56"/>
      <c r="BX24" s="170"/>
      <c r="BY24" s="56"/>
      <c r="BZ24" s="374"/>
      <c r="CA24" s="374"/>
      <c r="CB24" s="257"/>
      <c r="CC24" s="56"/>
      <c r="CD24" s="56"/>
      <c r="CE24" s="170"/>
      <c r="CF24" s="56"/>
      <c r="CG24" s="374"/>
      <c r="CH24" s="374"/>
      <c r="CI24" s="257"/>
      <c r="CJ24" s="56"/>
      <c r="CK24" s="56"/>
      <c r="CL24" s="170"/>
      <c r="CM24" s="56"/>
      <c r="CN24" s="374"/>
      <c r="CO24" s="374"/>
      <c r="CP24" s="257"/>
      <c r="CQ24" s="56"/>
      <c r="CR24" s="56"/>
      <c r="CS24" s="170"/>
      <c r="CT24" s="56"/>
      <c r="CU24" s="374"/>
      <c r="CV24" s="374"/>
    </row>
    <row r="25" spans="2:100" ht="130" customHeight="1">
      <c r="B25" s="396"/>
      <c r="C25" s="397"/>
      <c r="D25" s="203" t="s">
        <v>385</v>
      </c>
      <c r="E25" s="247">
        <v>2.7799999999999998E-2</v>
      </c>
      <c r="F25" s="228" t="s">
        <v>64</v>
      </c>
      <c r="G25" s="228" t="s">
        <v>380</v>
      </c>
      <c r="H25" s="228" t="s">
        <v>459</v>
      </c>
      <c r="I25" s="228" t="s">
        <v>594</v>
      </c>
      <c r="J25" s="228" t="s">
        <v>606</v>
      </c>
      <c r="K25" s="229">
        <v>44440</v>
      </c>
      <c r="L25" s="229">
        <v>44561</v>
      </c>
      <c r="M25" s="230" t="s">
        <v>65</v>
      </c>
      <c r="N25" s="230" t="s">
        <v>89</v>
      </c>
      <c r="O25" s="230" t="s">
        <v>386</v>
      </c>
      <c r="P25" s="230" t="s">
        <v>67</v>
      </c>
      <c r="Q25" s="197">
        <v>0.5</v>
      </c>
      <c r="R25" s="191">
        <v>2020</v>
      </c>
      <c r="S25" s="197">
        <v>1</v>
      </c>
      <c r="T25" s="56"/>
      <c r="U25" s="56"/>
      <c r="V25" s="56"/>
      <c r="W25" s="56"/>
      <c r="X25" s="56"/>
      <c r="Y25" s="197">
        <v>1</v>
      </c>
      <c r="Z25" s="170">
        <v>15</v>
      </c>
      <c r="AA25" s="170"/>
      <c r="AB25" s="170"/>
      <c r="AC25" s="170"/>
      <c r="AD25" s="170"/>
      <c r="AE25" s="170"/>
      <c r="AF25" s="170">
        <f t="shared" ref="AF25:AF28" si="22">IF(SUM(Z25:AE25)=0,"",SUM(Z25:AE25))</f>
        <v>15</v>
      </c>
      <c r="AG25" s="170">
        <f>Z25</f>
        <v>15</v>
      </c>
      <c r="AH25" s="189" t="s">
        <v>68</v>
      </c>
      <c r="AI25" s="170"/>
      <c r="AJ25" s="189"/>
      <c r="AK25" s="170"/>
      <c r="AL25" s="189"/>
      <c r="AM25" s="170"/>
      <c r="AN25" s="189"/>
      <c r="AO25" s="170"/>
      <c r="AP25" s="189"/>
      <c r="AQ25" s="170"/>
      <c r="AR25" s="189"/>
      <c r="AS25" s="170"/>
      <c r="AT25" s="189"/>
      <c r="AU25" s="170"/>
      <c r="AV25" s="189"/>
      <c r="AW25" s="170"/>
      <c r="AX25" s="189"/>
      <c r="AY25" s="170"/>
      <c r="AZ25" s="189"/>
      <c r="BA25" s="170"/>
      <c r="BB25" s="189"/>
      <c r="BC25" s="170"/>
      <c r="BD25" s="189"/>
      <c r="BE25" s="195">
        <f t="shared" ref="BE25:BE28" si="23">IF(SUM(AG25:BD25)=0,"",SUM(AG25:BD25))</f>
        <v>15</v>
      </c>
      <c r="BF25" s="34"/>
      <c r="BG25" s="243"/>
      <c r="BH25" s="56"/>
      <c r="BI25" s="56"/>
      <c r="BJ25" s="170"/>
      <c r="BK25" s="56"/>
      <c r="BL25" s="374"/>
      <c r="BM25" s="374"/>
      <c r="BN25" s="243"/>
      <c r="BO25" s="56"/>
      <c r="BP25" s="56"/>
      <c r="BQ25" s="170"/>
      <c r="BR25" s="56"/>
      <c r="BS25" s="374"/>
      <c r="BT25" s="374"/>
      <c r="BU25" s="243"/>
      <c r="BV25" s="56"/>
      <c r="BW25" s="56"/>
      <c r="BX25" s="170"/>
      <c r="BY25" s="56"/>
      <c r="BZ25" s="374"/>
      <c r="CA25" s="374"/>
      <c r="CB25" s="243"/>
      <c r="CC25" s="56"/>
      <c r="CD25" s="56"/>
      <c r="CE25" s="170"/>
      <c r="CF25" s="56"/>
      <c r="CG25" s="374"/>
      <c r="CH25" s="374"/>
      <c r="CI25" s="243"/>
      <c r="CJ25" s="56"/>
      <c r="CK25" s="56"/>
      <c r="CL25" s="170"/>
      <c r="CM25" s="56"/>
      <c r="CN25" s="374"/>
      <c r="CO25" s="374"/>
      <c r="CP25" s="243"/>
      <c r="CQ25" s="56"/>
      <c r="CR25" s="56"/>
      <c r="CS25" s="170"/>
      <c r="CT25" s="56"/>
      <c r="CU25" s="374"/>
      <c r="CV25" s="374"/>
    </row>
    <row r="26" spans="2:100" ht="120" customHeight="1">
      <c r="B26" s="396"/>
      <c r="C26" s="397"/>
      <c r="D26" s="203" t="s">
        <v>387</v>
      </c>
      <c r="E26" s="247">
        <v>2.7799999999999998E-2</v>
      </c>
      <c r="F26" s="228" t="s">
        <v>428</v>
      </c>
      <c r="G26" s="228" t="s">
        <v>380</v>
      </c>
      <c r="H26" s="228" t="s">
        <v>459</v>
      </c>
      <c r="I26" s="228" t="s">
        <v>594</v>
      </c>
      <c r="J26" s="228" t="s">
        <v>606</v>
      </c>
      <c r="K26" s="229">
        <v>44440</v>
      </c>
      <c r="L26" s="229">
        <v>45291</v>
      </c>
      <c r="M26" s="230" t="s">
        <v>65</v>
      </c>
      <c r="N26" s="230" t="s">
        <v>90</v>
      </c>
      <c r="O26" s="230" t="s">
        <v>461</v>
      </c>
      <c r="P26" s="230" t="s">
        <v>67</v>
      </c>
      <c r="Q26" s="197">
        <v>0</v>
      </c>
      <c r="R26" s="191">
        <v>2020</v>
      </c>
      <c r="S26" s="56">
        <v>0.33</v>
      </c>
      <c r="T26" s="56">
        <v>0.66</v>
      </c>
      <c r="U26" s="56">
        <v>1</v>
      </c>
      <c r="V26" s="56"/>
      <c r="W26" s="56"/>
      <c r="X26" s="56"/>
      <c r="Y26" s="197">
        <v>1</v>
      </c>
      <c r="Z26" s="170">
        <v>20</v>
      </c>
      <c r="AA26" s="170">
        <v>20</v>
      </c>
      <c r="AB26" s="170">
        <v>20</v>
      </c>
      <c r="AC26" s="170"/>
      <c r="AD26" s="170"/>
      <c r="AE26" s="170"/>
      <c r="AF26" s="170">
        <f t="shared" si="22"/>
        <v>60</v>
      </c>
      <c r="AG26" s="170">
        <f>Z26</f>
        <v>20</v>
      </c>
      <c r="AH26" s="189" t="s">
        <v>68</v>
      </c>
      <c r="AI26" s="170"/>
      <c r="AJ26" s="189"/>
      <c r="AK26" s="170">
        <f>AA26</f>
        <v>20</v>
      </c>
      <c r="AL26" s="189" t="s">
        <v>68</v>
      </c>
      <c r="AM26" s="170"/>
      <c r="AN26" s="189"/>
      <c r="AO26" s="170">
        <f>AB26</f>
        <v>20</v>
      </c>
      <c r="AP26" s="189" t="s">
        <v>68</v>
      </c>
      <c r="AQ26" s="170"/>
      <c r="AR26" s="189"/>
      <c r="AS26" s="170"/>
      <c r="AT26" s="189"/>
      <c r="AU26" s="170"/>
      <c r="AV26" s="189"/>
      <c r="AW26" s="170"/>
      <c r="AX26" s="189"/>
      <c r="AY26" s="170"/>
      <c r="AZ26" s="189"/>
      <c r="BA26" s="170"/>
      <c r="BB26" s="189"/>
      <c r="BC26" s="170"/>
      <c r="BD26" s="189"/>
      <c r="BE26" s="195">
        <f t="shared" si="23"/>
        <v>60</v>
      </c>
      <c r="BF26" s="34"/>
      <c r="BG26" s="243"/>
      <c r="BH26" s="56"/>
      <c r="BI26" s="56"/>
      <c r="BJ26" s="170"/>
      <c r="BK26" s="56"/>
      <c r="BL26" s="374"/>
      <c r="BM26" s="374"/>
      <c r="BN26" s="243"/>
      <c r="BO26" s="56"/>
      <c r="BP26" s="56"/>
      <c r="BQ26" s="170"/>
      <c r="BR26" s="56"/>
      <c r="BS26" s="374"/>
      <c r="BT26" s="374"/>
      <c r="BU26" s="243"/>
      <c r="BV26" s="56"/>
      <c r="BW26" s="56"/>
      <c r="BX26" s="170"/>
      <c r="BY26" s="56"/>
      <c r="BZ26" s="374"/>
      <c r="CA26" s="374"/>
      <c r="CB26" s="243"/>
      <c r="CC26" s="56"/>
      <c r="CD26" s="56"/>
      <c r="CE26" s="170"/>
      <c r="CF26" s="56"/>
      <c r="CG26" s="374"/>
      <c r="CH26" s="374"/>
      <c r="CI26" s="243"/>
      <c r="CJ26" s="56"/>
      <c r="CK26" s="56"/>
      <c r="CL26" s="170"/>
      <c r="CM26" s="56"/>
      <c r="CN26" s="374"/>
      <c r="CO26" s="374"/>
      <c r="CP26" s="243"/>
      <c r="CQ26" s="56"/>
      <c r="CR26" s="56"/>
      <c r="CS26" s="170"/>
      <c r="CT26" s="56"/>
      <c r="CU26" s="374"/>
      <c r="CV26" s="374"/>
    </row>
    <row r="27" spans="2:100" ht="127.5" customHeight="1">
      <c r="B27" s="396"/>
      <c r="C27" s="397"/>
      <c r="D27" s="203" t="s">
        <v>95</v>
      </c>
      <c r="E27" s="247">
        <v>2.7799999999999998E-2</v>
      </c>
      <c r="F27" s="228" t="s">
        <v>64</v>
      </c>
      <c r="G27" s="228" t="s">
        <v>380</v>
      </c>
      <c r="H27" s="228" t="s">
        <v>459</v>
      </c>
      <c r="I27" s="228" t="s">
        <v>594</v>
      </c>
      <c r="J27" s="228" t="s">
        <v>606</v>
      </c>
      <c r="K27" s="229">
        <v>44440</v>
      </c>
      <c r="L27" s="229">
        <v>44896</v>
      </c>
      <c r="M27" s="230" t="s">
        <v>65</v>
      </c>
      <c r="N27" s="230" t="s">
        <v>96</v>
      </c>
      <c r="O27" s="230" t="s">
        <v>462</v>
      </c>
      <c r="P27" s="230" t="s">
        <v>67</v>
      </c>
      <c r="Q27" s="197">
        <v>0</v>
      </c>
      <c r="R27" s="191">
        <v>2020</v>
      </c>
      <c r="S27" s="56">
        <v>0.5</v>
      </c>
      <c r="T27" s="56">
        <v>1</v>
      </c>
      <c r="U27" s="56"/>
      <c r="V27" s="56"/>
      <c r="W27" s="56"/>
      <c r="X27" s="56"/>
      <c r="Y27" s="56">
        <v>1</v>
      </c>
      <c r="Z27" s="170">
        <v>20</v>
      </c>
      <c r="AA27" s="170">
        <v>20</v>
      </c>
      <c r="AB27" s="170"/>
      <c r="AC27" s="170"/>
      <c r="AD27" s="170"/>
      <c r="AE27" s="170"/>
      <c r="AF27" s="170">
        <f t="shared" si="22"/>
        <v>40</v>
      </c>
      <c r="AG27" s="170">
        <f t="shared" ref="AG27:AG29" si="24">Z27</f>
        <v>20</v>
      </c>
      <c r="AH27" s="189" t="s">
        <v>68</v>
      </c>
      <c r="AI27" s="170"/>
      <c r="AJ27" s="189"/>
      <c r="AK27" s="170">
        <f t="shared" ref="AK27:AK29" si="25">AA27</f>
        <v>20</v>
      </c>
      <c r="AL27" s="189" t="s">
        <v>68</v>
      </c>
      <c r="AM27" s="170"/>
      <c r="AN27" s="189"/>
      <c r="AO27" s="170"/>
      <c r="AP27" s="189"/>
      <c r="AQ27" s="170"/>
      <c r="AR27" s="189"/>
      <c r="AS27" s="170"/>
      <c r="AT27" s="189"/>
      <c r="AU27" s="170"/>
      <c r="AV27" s="189"/>
      <c r="AW27" s="170"/>
      <c r="AX27" s="189"/>
      <c r="AY27" s="170"/>
      <c r="AZ27" s="189"/>
      <c r="BA27" s="170"/>
      <c r="BB27" s="189"/>
      <c r="BC27" s="170"/>
      <c r="BD27" s="189"/>
      <c r="BE27" s="195">
        <f t="shared" si="23"/>
        <v>40</v>
      </c>
      <c r="BF27" s="34"/>
      <c r="BG27" s="243"/>
      <c r="BH27" s="56"/>
      <c r="BI27" s="56"/>
      <c r="BJ27" s="170"/>
      <c r="BK27" s="56"/>
      <c r="BL27" s="374"/>
      <c r="BM27" s="374"/>
      <c r="BN27" s="243"/>
      <c r="BO27" s="56"/>
      <c r="BP27" s="56"/>
      <c r="BQ27" s="170"/>
      <c r="BR27" s="56"/>
      <c r="BS27" s="374"/>
      <c r="BT27" s="374"/>
      <c r="BU27" s="243"/>
      <c r="BV27" s="56"/>
      <c r="BW27" s="56"/>
      <c r="BX27" s="170"/>
      <c r="BY27" s="56"/>
      <c r="BZ27" s="374"/>
      <c r="CA27" s="374"/>
      <c r="CB27" s="243"/>
      <c r="CC27" s="56"/>
      <c r="CD27" s="56"/>
      <c r="CE27" s="170"/>
      <c r="CF27" s="56"/>
      <c r="CG27" s="374"/>
      <c r="CH27" s="374"/>
      <c r="CI27" s="243"/>
      <c r="CJ27" s="56"/>
      <c r="CK27" s="56"/>
      <c r="CL27" s="170"/>
      <c r="CM27" s="56"/>
      <c r="CN27" s="374"/>
      <c r="CO27" s="374"/>
      <c r="CP27" s="243"/>
      <c r="CQ27" s="56"/>
      <c r="CR27" s="56"/>
      <c r="CS27" s="170"/>
      <c r="CT27" s="56"/>
      <c r="CU27" s="374"/>
      <c r="CV27" s="374"/>
    </row>
    <row r="28" spans="2:100" ht="208.5" customHeight="1">
      <c r="B28" s="396"/>
      <c r="C28" s="397"/>
      <c r="D28" s="203" t="s">
        <v>97</v>
      </c>
      <c r="E28" s="247">
        <v>2.7699999999999999E-2</v>
      </c>
      <c r="F28" s="228" t="s">
        <v>463</v>
      </c>
      <c r="G28" s="228" t="s">
        <v>380</v>
      </c>
      <c r="H28" s="228" t="s">
        <v>459</v>
      </c>
      <c r="I28" s="228" t="s">
        <v>594</v>
      </c>
      <c r="J28" s="228" t="s">
        <v>606</v>
      </c>
      <c r="K28" s="229">
        <v>44440</v>
      </c>
      <c r="L28" s="229">
        <v>46022</v>
      </c>
      <c r="M28" s="230" t="s">
        <v>65</v>
      </c>
      <c r="N28" s="230" t="s">
        <v>464</v>
      </c>
      <c r="O28" s="230" t="s">
        <v>465</v>
      </c>
      <c r="P28" s="230" t="s">
        <v>67</v>
      </c>
      <c r="Q28" s="197">
        <v>0</v>
      </c>
      <c r="R28" s="191">
        <v>2020</v>
      </c>
      <c r="S28" s="197">
        <v>0.05</v>
      </c>
      <c r="T28" s="197">
        <v>0.5</v>
      </c>
      <c r="U28" s="197">
        <v>0.55000000000000004</v>
      </c>
      <c r="V28" s="197">
        <v>0.95</v>
      </c>
      <c r="W28" s="197">
        <v>1</v>
      </c>
      <c r="X28" s="191"/>
      <c r="Y28" s="197">
        <v>1</v>
      </c>
      <c r="Z28" s="170">
        <v>20</v>
      </c>
      <c r="AA28" s="170">
        <v>20</v>
      </c>
      <c r="AB28" s="170">
        <v>20</v>
      </c>
      <c r="AC28" s="170">
        <v>20</v>
      </c>
      <c r="AD28" s="170"/>
      <c r="AE28" s="170"/>
      <c r="AF28" s="170">
        <f t="shared" si="22"/>
        <v>80</v>
      </c>
      <c r="AG28" s="170">
        <f t="shared" si="24"/>
        <v>20</v>
      </c>
      <c r="AH28" s="189" t="s">
        <v>68</v>
      </c>
      <c r="AI28" s="170"/>
      <c r="AJ28" s="189"/>
      <c r="AK28" s="170">
        <f t="shared" si="25"/>
        <v>20</v>
      </c>
      <c r="AL28" s="189" t="s">
        <v>68</v>
      </c>
      <c r="AM28" s="170"/>
      <c r="AN28" s="189"/>
      <c r="AO28" s="170">
        <f>AB28</f>
        <v>20</v>
      </c>
      <c r="AP28" s="189" t="s">
        <v>68</v>
      </c>
      <c r="AQ28" s="170"/>
      <c r="AR28" s="189"/>
      <c r="AS28" s="170">
        <f>AC28</f>
        <v>20</v>
      </c>
      <c r="AT28" s="189" t="s">
        <v>68</v>
      </c>
      <c r="AU28" s="170"/>
      <c r="AV28" s="189"/>
      <c r="AW28" s="170"/>
      <c r="AX28" s="189" t="s">
        <v>75</v>
      </c>
      <c r="AY28" s="170"/>
      <c r="AZ28" s="189"/>
      <c r="BA28" s="170"/>
      <c r="BB28" s="189"/>
      <c r="BC28" s="170"/>
      <c r="BD28" s="189"/>
      <c r="BE28" s="195">
        <f t="shared" si="23"/>
        <v>80</v>
      </c>
      <c r="BF28" s="34"/>
      <c r="BG28" s="61"/>
      <c r="BH28" s="56"/>
      <c r="BI28" s="56"/>
      <c r="BJ28" s="170"/>
      <c r="BK28" s="56"/>
      <c r="BL28" s="374"/>
      <c r="BM28" s="374"/>
      <c r="BN28" s="61"/>
      <c r="BO28" s="56"/>
      <c r="BP28" s="56"/>
      <c r="BQ28" s="170"/>
      <c r="BR28" s="56"/>
      <c r="BS28" s="374"/>
      <c r="BT28" s="374"/>
      <c r="BU28" s="61"/>
      <c r="BV28" s="56"/>
      <c r="BW28" s="56"/>
      <c r="BX28" s="170"/>
      <c r="BY28" s="56"/>
      <c r="BZ28" s="374"/>
      <c r="CA28" s="374"/>
      <c r="CB28" s="61"/>
      <c r="CC28" s="56"/>
      <c r="CD28" s="56"/>
      <c r="CE28" s="170"/>
      <c r="CF28" s="56"/>
      <c r="CG28" s="374"/>
      <c r="CH28" s="374"/>
      <c r="CI28" s="61"/>
      <c r="CJ28" s="56"/>
      <c r="CK28" s="56"/>
      <c r="CL28" s="170"/>
      <c r="CM28" s="56"/>
      <c r="CN28" s="374"/>
      <c r="CO28" s="374"/>
      <c r="CP28" s="61"/>
      <c r="CQ28" s="56"/>
      <c r="CR28" s="56"/>
      <c r="CS28" s="170"/>
      <c r="CT28" s="56"/>
      <c r="CU28" s="374"/>
      <c r="CV28" s="374"/>
    </row>
    <row r="29" spans="2:100" ht="100" customHeight="1">
      <c r="B29" s="396"/>
      <c r="C29" s="397"/>
      <c r="D29" s="203" t="s">
        <v>506</v>
      </c>
      <c r="E29" s="247">
        <v>2.7699999999999999E-2</v>
      </c>
      <c r="F29" s="228" t="s">
        <v>64</v>
      </c>
      <c r="G29" s="228" t="s">
        <v>380</v>
      </c>
      <c r="H29" s="228" t="s">
        <v>459</v>
      </c>
      <c r="I29" s="228" t="s">
        <v>594</v>
      </c>
      <c r="J29" s="228" t="s">
        <v>606</v>
      </c>
      <c r="K29" s="229">
        <v>44440</v>
      </c>
      <c r="L29" s="229">
        <v>45814</v>
      </c>
      <c r="M29" s="230" t="s">
        <v>65</v>
      </c>
      <c r="N29" s="230" t="s">
        <v>98</v>
      </c>
      <c r="O29" s="230" t="s">
        <v>388</v>
      </c>
      <c r="P29" s="230" t="s">
        <v>67</v>
      </c>
      <c r="Q29" s="197">
        <v>0</v>
      </c>
      <c r="R29" s="191">
        <v>2020</v>
      </c>
      <c r="S29" s="197">
        <v>0.2</v>
      </c>
      <c r="T29" s="197">
        <v>0.4</v>
      </c>
      <c r="U29" s="197">
        <v>0.6</v>
      </c>
      <c r="V29" s="197">
        <v>0.8</v>
      </c>
      <c r="W29" s="197">
        <v>1</v>
      </c>
      <c r="X29" s="197"/>
      <c r="Y29" s="197">
        <v>1</v>
      </c>
      <c r="Z29" s="170">
        <v>60</v>
      </c>
      <c r="AA29" s="170">
        <v>60</v>
      </c>
      <c r="AB29" s="170">
        <v>60</v>
      </c>
      <c r="AC29" s="170">
        <v>60</v>
      </c>
      <c r="AD29" s="170">
        <v>60</v>
      </c>
      <c r="AE29" s="170"/>
      <c r="AF29" s="170">
        <f t="shared" ref="AF29" si="26">IF(SUM(Z29:AE29)=0,"",SUM(Z29:AE29))</f>
        <v>300</v>
      </c>
      <c r="AG29" s="170">
        <f t="shared" si="24"/>
        <v>60</v>
      </c>
      <c r="AH29" s="189" t="s">
        <v>68</v>
      </c>
      <c r="AI29" s="170"/>
      <c r="AJ29" s="189"/>
      <c r="AK29" s="170">
        <f t="shared" si="25"/>
        <v>60</v>
      </c>
      <c r="AL29" s="189" t="s">
        <v>68</v>
      </c>
      <c r="AM29" s="170"/>
      <c r="AN29" s="189"/>
      <c r="AO29" s="170">
        <f>AB29</f>
        <v>60</v>
      </c>
      <c r="AP29" s="189" t="s">
        <v>68</v>
      </c>
      <c r="AQ29" s="170"/>
      <c r="AR29" s="189"/>
      <c r="AS29" s="170">
        <f>AC29</f>
        <v>60</v>
      </c>
      <c r="AT29" s="189" t="s">
        <v>68</v>
      </c>
      <c r="AU29" s="170"/>
      <c r="AV29" s="189"/>
      <c r="AW29" s="170">
        <f>AD29</f>
        <v>60</v>
      </c>
      <c r="AX29" s="189" t="s">
        <v>68</v>
      </c>
      <c r="AY29" s="170"/>
      <c r="AZ29" s="189"/>
      <c r="BA29" s="170"/>
      <c r="BB29" s="189"/>
      <c r="BC29" s="170"/>
      <c r="BD29" s="189"/>
      <c r="BE29" s="195">
        <f t="shared" ref="BE29" si="27">IF(SUM(AG29:BD29)=0,"",SUM(AG29:BD29))</f>
        <v>300</v>
      </c>
      <c r="BF29" s="34"/>
      <c r="BG29" s="61"/>
      <c r="BH29" s="56" t="str">
        <f>IF(BG29="","",IF(IF(OR(#REF!=Desplegables!$B$5,#REF!=Desplegables!$B$6,),(#REF!-BG29)/(#REF!-#REF!),BG29/#REF!)&lt;0,0%,IF(IF(OR(#REF!=Desplegables!$B$5,#REF!=Desplegables!$B$6,),(#REF!-BG29)/(#REF!-#REF!),BG29/#REF!)&gt;1,100%,IF(OR(#REF!=Desplegables!$B$5,#REF!=Desplegables!$B$6,),(#REF!-BG29)/(#REF!-#REF!),BG29/#REF!))))</f>
        <v/>
      </c>
      <c r="BI29" s="56" t="str">
        <f>IF(BG29="","",IF(IF(OR(#REF!=Desplegables!$B$5,#REF!=Desplegables!$B$6,),(#REF!-BG29)/(#REF!-#REF!),BG29/#REF!)&lt;0,0%,IF(IF(OR(#REF!=Desplegables!$B$5,#REF!=Desplegables!$B$6,),(#REF!-BG29)/(#REF!-#REF!),BG29/#REF!)&gt;1,100%,IF(OR(#REF!=Desplegables!$B$5,#REF!=Desplegables!$B$6,),(#REF!-BG29)/(#REF!-#REF!),BG29/#REF!))))</f>
        <v/>
      </c>
      <c r="BJ29" s="170"/>
      <c r="BK29" s="56" t="str">
        <f>IF(BJ29="","",IF(BJ29/SUM(AG29,AI29)&gt;1,100%,BJ29/SUM(AG29,AI29)))</f>
        <v/>
      </c>
      <c r="BL29" s="374"/>
      <c r="BM29" s="374"/>
      <c r="BN29" s="61"/>
      <c r="BO29" s="56" t="str">
        <f>IF(BN29="","",IF(IF(OR(#REF!=Desplegables!$B$5,#REF!=Desplegables!$B$6,),(#REF!-BN29)/(#REF!-#REF!),BN29/#REF!)&lt;0,0%,IF(IF(OR(#REF!=Desplegables!$B$5,#REF!=Desplegables!$B$6,),(#REF!-BN29)/(#REF!-#REF!),BN29/#REF!)&gt;1,100%,IF(OR(#REF!=Desplegables!$B$5,#REF!=Desplegables!$B$6,),(#REF!-BN29)/(#REF!-#REF!),BN29/#REF!))))</f>
        <v/>
      </c>
      <c r="BP29" s="56" t="str">
        <f>IF(BN29="","",IF(IF(OR(#REF!=Desplegables!$B$5,#REF!=Desplegables!$B$6,),(#REF!-BN29)/(#REF!-#REF!),BN29/#REF!)&lt;0,0%,IF(IF(OR(#REF!=Desplegables!$B$5,#REF!=Desplegables!$B$6,),(#REF!-BN29)/(#REF!-#REF!),BN29/#REF!)&gt;1,100%,IF(OR(#REF!=Desplegables!$B$5,#REF!=Desplegables!$B$6,),(#REF!-BN29)/(#REF!-#REF!),BN29/#REF!))))</f>
        <v/>
      </c>
      <c r="BQ29" s="170"/>
      <c r="BR29" s="56" t="str">
        <f>IF(SUM(BJ29,BQ29)=0,"",IF(SUM(BJ29,BQ29)/SUM(AG29,AI29)&gt;1,100%,SUM(BJ29,BQ29)/SUM(AG29,AI29)))</f>
        <v/>
      </c>
      <c r="BS29" s="374"/>
      <c r="BT29" s="374"/>
      <c r="BU29" s="61"/>
      <c r="BV29" s="56" t="str">
        <f>IF(BU29="","",IF(IF(OR(#REF!=Desplegables!$B$5,#REF!=Desplegables!$B$6,),(#REF!-BU29)/(#REF!-#REF!),BU29/#REF!)&lt;0,0%,IF(IF(OR(#REF!=Desplegables!$B$5,#REF!=Desplegables!$B$6,),(#REF!-BU29)/(#REF!-#REF!),BU29/#REF!)&gt;1,100%,IF(OR(#REF!=Desplegables!$B$5,#REF!=Desplegables!$B$6,),(#REF!-BU29)/(#REF!-#REF!),BU29/#REF!))))</f>
        <v/>
      </c>
      <c r="BW29" s="56" t="str">
        <f>IF(BU29="","",IF(IF(OR(#REF!=Desplegables!$B$5,#REF!=Desplegables!$B$6,),(#REF!-BU29)/(#REF!-#REF!),IF(#REF!=Desplegables!$B$3,AVERAGE(BU29,BN29)/#REF!,BU29/#REF!))&lt;0,0%,IF(IF(OR(#REF!=Desplegables!$B$5,#REF!=Desplegables!$B$6,),(#REF!-BU29)/(#REF!-#REF!),IF(#REF!=Desplegables!$B$3,AVERAGE(BU29,BN29)/#REF!,BU29/#REF!))&gt;1,100%,IF(OR(#REF!=Desplegables!$B$5,#REF!=Desplegables!$B$6,),(#REF!-BU29)/(#REF!-#REF!),IF(#REF!=Desplegables!$B$3,AVERAGE(BU29,BN29)/#REF!,BU29/#REF!)))))</f>
        <v/>
      </c>
      <c r="BX29" s="170"/>
      <c r="BY29" s="56" t="str">
        <f>IF(BX29="","",IF(BX29/SUM(AK29,AM29)&gt;1,100%,BX29/SUM(AK29,AM29)))</f>
        <v/>
      </c>
      <c r="BZ29" s="374"/>
      <c r="CA29" s="374"/>
      <c r="CB29" s="61"/>
      <c r="CC29" s="56" t="str">
        <f>IF(CB29="","",IF(IF(OR(#REF!=Desplegables!$B$5,#REF!=Desplegables!$B$6,),(#REF!-CB29)/(#REF!-#REF!),CB29/#REF!)&lt;0,0%,IF(IF(OR(#REF!=Desplegables!$B$5,#REF!=Desplegables!$B$6,),(#REF!-CB29)/(#REF!-#REF!),CB29/#REF!)&gt;1,100%,IF(OR(#REF!=Desplegables!$B$5,#REF!=Desplegables!$B$6,),(#REF!-CB29)/(#REF!-#REF!),CB29/#REF!))))</f>
        <v/>
      </c>
      <c r="CD29" s="56" t="str">
        <f>IF(CB29="","",IF(IF(OR(#REF!=Desplegables!$B$5,#REF!=Desplegables!$B$6,),(#REF!-CB29)/(#REF!-#REF!),IF(#REF!=Desplegables!$B$3,AVERAGE(CB29,BN29)/#REF!,CB29/#REF!))&lt;0,0%,IF(IF(OR(#REF!=Desplegables!$B$5,#REF!=Desplegables!$B$6,),(#REF!-CB29)/(#REF!-#REF!),IF(#REF!=Desplegables!$B$3,AVERAGE(CB29,BN29)/#REF!,CB29/#REF!))&gt;1,100%,IF(OR(#REF!=Desplegables!$B$5,#REF!=Desplegables!$B$6,),(#REF!-CB29)/(#REF!-#REF!),IF(#REF!=Desplegables!$B$3,AVERAGE(CB29,BN29)/#REF!,CB29/#REF!)))))</f>
        <v/>
      </c>
      <c r="CE29" s="170"/>
      <c r="CF29" s="56" t="str">
        <f>IF(SUM(BX29,CE29)=0,"",IF(SUM(BX29,CE29)/SUM(AK29,AM29)&gt;1,100%,SUM(BX29,CE29)/SUM(AK29,AM29)))</f>
        <v/>
      </c>
      <c r="CG29" s="374"/>
      <c r="CH29" s="374"/>
      <c r="CI29" s="61"/>
      <c r="CJ29" s="56" t="str">
        <f>IF(CI29="","",IF(IF(OR(#REF!=Desplegables!$B$5,#REF!=Desplegables!$B$6,),(#REF!-CI29)/(#REF!-#REF!),IF(#REF!=Desplegables!$B$3,CI29/#REF!,CI29/#REF!))&lt;0,0%,IF(IF(OR(#REF!=Desplegables!$B$5,#REF!=Desplegables!$B$6,),(#REF!-CI29)/(#REF!-#REF!),IF(#REF!=Desplegables!$B$3,CI29/#REF!,CI29/#REF!))&gt;1,100%,IF(OR(#REF!=Desplegables!$B$5,#REF!=Desplegables!$B$6,),(#REF!-CI29)/(#REF!-#REF!),IF(#REF!=Desplegables!$B$3,CI29/#REF!,CI29/#REF!)))))</f>
        <v/>
      </c>
      <c r="CK29" s="56" t="str">
        <f>IF(CI29="","",IF(IF(OR(#REF!=Desplegables!$B$5,#REF!=Desplegables!$B$6,),(#REF!-CI29)/(#REF!-#REF!),IF(#REF!=Desplegables!$B$3,AVERAGE(CI29,CB29,BN29)/#REF!,CI29/#REF!))&lt;0,0%,IF(IF(OR(#REF!=Desplegables!$B$5,#REF!=Desplegables!$B$6,),(#REF!-CI29)/(#REF!-#REF!),IF(#REF!=Desplegables!$B$3,AVERAGE(CI29,CB29,BN29)/#REF!,CI29/#REF!))&gt;1,100%,IF(OR(#REF!=Desplegables!$B$5,#REF!=Desplegables!$B$6,),(#REF!-CI29)/(#REF!-#REF!),IF(#REF!=Desplegables!$B$3,AVERAGE(CI29,CB29,BN29)/#REF!,CI29/#REF!)))))</f>
        <v/>
      </c>
      <c r="CL29" s="170"/>
      <c r="CM29" s="56" t="str">
        <f t="shared" ref="CM29" si="28">IF(CL29="","",IF(CL29/SUM(AO29,AQ29)&gt;1,100%,CL29/SUM(AO29,AQ29)))</f>
        <v/>
      </c>
      <c r="CN29" s="374"/>
      <c r="CO29" s="374"/>
      <c r="CP29" s="61"/>
      <c r="CQ29" s="56" t="str">
        <f>IF(CP29="","",IF(IF(OR(#REF!=Desplegables!$B$5,#REF!=Desplegables!$B$6,),(#REF!-CP29)/(#REF!-#REF!),IF(#REF!=Desplegables!$B$3,CP29/#REF!,CP29/#REF!))&lt;0,0%,IF(IF(OR(#REF!=Desplegables!$B$5,#REF!=Desplegables!$B$6,),(#REF!-CP29)/(#REF!-#REF!),IF(#REF!=Desplegables!$B$3,CP29/#REF!,CP29/#REF!))&gt;1,100%,IF(OR(#REF!=Desplegables!$B$5,#REF!=Desplegables!$B$6,),(#REF!-CP29)/(#REF!-#REF!),IF(#REF!=Desplegables!$B$3,CP29/#REF!,CP29/#REF!)))))</f>
        <v/>
      </c>
      <c r="CR29" s="56" t="str">
        <f>IF(CP29="","",IF(IF(OR(#REF!=Desplegables!$B$5,#REF!=Desplegables!$B$6,),(#REF!-CP29)/(#REF!-#REF!),IF(#REF!=Desplegables!$B$3,AVERAGE(CP29,CB29,BN29)/#REF!,CP29/#REF!))&lt;0,0%,IF(IF(OR(#REF!=Desplegables!$B$5,#REF!=Desplegables!$B$6,),(#REF!-CP29)/(#REF!-#REF!),IF(#REF!=Desplegables!$B$3,AVERAGE(CP29,CB29,BN29)/#REF!,CP29/#REF!))&gt;1,100%,IF(OR(#REF!=Desplegables!$B$5,#REF!=Desplegables!$B$6,),(#REF!-CP29)/(#REF!-#REF!),IF(#REF!=Desplegables!$B$3,AVERAGE(CP29,CB29,BN29)/#REF!,CP29/#REF!)))))</f>
        <v/>
      </c>
      <c r="CS29" s="170"/>
      <c r="CT29" s="56" t="str">
        <f t="shared" ref="CT29" si="29">IF(SUM(CL29,CS29)=0,"",IF(SUM(CL29,CS29)/SUM(AO29,AQ29)&gt;1,100%,SUM(CL29,CS29)/SUM(AO29,AQ29)))</f>
        <v/>
      </c>
      <c r="CU29" s="374"/>
      <c r="CV29" s="374"/>
    </row>
    <row r="30" spans="2:100" ht="354.75" customHeight="1">
      <c r="B30" s="384" t="s">
        <v>580</v>
      </c>
      <c r="C30" s="387">
        <v>0.25</v>
      </c>
      <c r="D30" s="222" t="s">
        <v>99</v>
      </c>
      <c r="E30" s="247">
        <v>1.9300000000000001E-2</v>
      </c>
      <c r="F30" s="228" t="s">
        <v>466</v>
      </c>
      <c r="G30" s="228" t="s">
        <v>493</v>
      </c>
      <c r="H30" s="228" t="s">
        <v>501</v>
      </c>
      <c r="I30" s="228" t="s">
        <v>595</v>
      </c>
      <c r="J30" s="228" t="s">
        <v>607</v>
      </c>
      <c r="K30" s="229">
        <v>44440</v>
      </c>
      <c r="L30" s="229">
        <v>46203</v>
      </c>
      <c r="M30" s="230" t="s">
        <v>70</v>
      </c>
      <c r="N30" s="230" t="s">
        <v>100</v>
      </c>
      <c r="O30" s="228" t="s">
        <v>467</v>
      </c>
      <c r="P30" s="230" t="s">
        <v>67</v>
      </c>
      <c r="Q30" s="197">
        <v>0.2</v>
      </c>
      <c r="R30" s="191">
        <v>2020</v>
      </c>
      <c r="S30" s="197">
        <v>0.3</v>
      </c>
      <c r="T30" s="197">
        <v>0.45</v>
      </c>
      <c r="U30" s="197">
        <v>0.6</v>
      </c>
      <c r="V30" s="197">
        <v>0.75</v>
      </c>
      <c r="W30" s="197">
        <v>0.9</v>
      </c>
      <c r="X30" s="197">
        <v>1</v>
      </c>
      <c r="Y30" s="197">
        <v>1</v>
      </c>
      <c r="Z30" s="170">
        <v>18</v>
      </c>
      <c r="AA30" s="170">
        <v>19</v>
      </c>
      <c r="AB30" s="170">
        <v>20</v>
      </c>
      <c r="AC30" s="170">
        <v>21</v>
      </c>
      <c r="AD30" s="170">
        <v>22</v>
      </c>
      <c r="AE30" s="170">
        <v>23</v>
      </c>
      <c r="AF30" s="170">
        <f t="shared" si="2"/>
        <v>123</v>
      </c>
      <c r="AG30" s="170">
        <f t="shared" ref="AG30:AG33" si="30">Z30</f>
        <v>18</v>
      </c>
      <c r="AH30" s="189" t="s">
        <v>68</v>
      </c>
      <c r="AI30" s="170"/>
      <c r="AJ30" s="189"/>
      <c r="AK30" s="170">
        <f t="shared" ref="AK30:AK33" si="31">AA30</f>
        <v>19</v>
      </c>
      <c r="AL30" s="189" t="s">
        <v>68</v>
      </c>
      <c r="AM30" s="170"/>
      <c r="AN30" s="189"/>
      <c r="AO30" s="170">
        <f>AB30</f>
        <v>20</v>
      </c>
      <c r="AP30" s="189" t="s">
        <v>68</v>
      </c>
      <c r="AQ30" s="170"/>
      <c r="AR30" s="189"/>
      <c r="AS30" s="170">
        <f>AC30</f>
        <v>21</v>
      </c>
      <c r="AT30" s="189" t="s">
        <v>68</v>
      </c>
      <c r="AU30" s="170"/>
      <c r="AV30" s="189"/>
      <c r="AW30" s="170">
        <f>AD30</f>
        <v>22</v>
      </c>
      <c r="AX30" s="189" t="s">
        <v>68</v>
      </c>
      <c r="AY30" s="170"/>
      <c r="AZ30" s="189"/>
      <c r="BA30" s="170">
        <f>AE30</f>
        <v>23</v>
      </c>
      <c r="BB30" s="189" t="s">
        <v>68</v>
      </c>
      <c r="BC30" s="170"/>
      <c r="BD30" s="189"/>
      <c r="BE30" s="195">
        <f t="shared" si="4"/>
        <v>123</v>
      </c>
      <c r="BF30" s="34"/>
      <c r="BG30" s="61"/>
      <c r="BH30" s="56"/>
      <c r="BI30" s="56"/>
      <c r="BJ30" s="170"/>
      <c r="BK30" s="56"/>
      <c r="BL30" s="205"/>
      <c r="BM30" s="205"/>
      <c r="BN30" s="61"/>
      <c r="BO30" s="56"/>
      <c r="BP30" s="56"/>
      <c r="BQ30" s="170"/>
      <c r="BR30" s="56"/>
      <c r="BS30" s="205"/>
      <c r="BT30" s="205"/>
      <c r="BU30" s="61"/>
      <c r="BV30" s="56"/>
      <c r="BW30" s="56"/>
      <c r="BX30" s="170"/>
      <c r="BY30" s="56"/>
      <c r="BZ30" s="205"/>
      <c r="CA30" s="205"/>
      <c r="CB30" s="61"/>
      <c r="CC30" s="56"/>
      <c r="CD30" s="56"/>
      <c r="CE30" s="170"/>
      <c r="CF30" s="56"/>
      <c r="CG30" s="205"/>
      <c r="CH30" s="205"/>
      <c r="CI30" s="61"/>
      <c r="CJ30" s="56"/>
      <c r="CK30" s="56"/>
      <c r="CL30" s="170"/>
      <c r="CM30" s="56"/>
      <c r="CN30" s="205"/>
      <c r="CO30" s="205"/>
      <c r="CP30" s="61"/>
      <c r="CQ30" s="56"/>
      <c r="CR30" s="56"/>
      <c r="CS30" s="170"/>
      <c r="CT30" s="56"/>
      <c r="CU30" s="205"/>
      <c r="CV30" s="205"/>
    </row>
    <row r="31" spans="2:100" ht="90" customHeight="1">
      <c r="B31" s="385"/>
      <c r="C31" s="388"/>
      <c r="D31" s="222" t="s">
        <v>101</v>
      </c>
      <c r="E31" s="247">
        <v>1.9300000000000001E-2</v>
      </c>
      <c r="F31" s="228" t="s">
        <v>468</v>
      </c>
      <c r="G31" s="228" t="s">
        <v>469</v>
      </c>
      <c r="H31" s="228" t="s">
        <v>470</v>
      </c>
      <c r="I31" s="228" t="s">
        <v>596</v>
      </c>
      <c r="J31" s="228" t="s">
        <v>608</v>
      </c>
      <c r="K31" s="229">
        <v>44440</v>
      </c>
      <c r="L31" s="229">
        <v>46203</v>
      </c>
      <c r="M31" s="230" t="s">
        <v>65</v>
      </c>
      <c r="N31" s="230" t="s">
        <v>102</v>
      </c>
      <c r="O31" s="228" t="s">
        <v>103</v>
      </c>
      <c r="P31" s="230" t="s">
        <v>67</v>
      </c>
      <c r="Q31" s="239">
        <v>0</v>
      </c>
      <c r="R31" s="191">
        <v>2020</v>
      </c>
      <c r="S31" s="191">
        <v>2</v>
      </c>
      <c r="T31" s="191">
        <v>6</v>
      </c>
      <c r="U31" s="191">
        <v>10</v>
      </c>
      <c r="V31" s="191">
        <v>14</v>
      </c>
      <c r="W31" s="191">
        <v>18</v>
      </c>
      <c r="X31" s="191">
        <v>20</v>
      </c>
      <c r="Y31" s="191">
        <v>20</v>
      </c>
      <c r="Z31" s="170">
        <v>21</v>
      </c>
      <c r="AA31" s="170">
        <v>22</v>
      </c>
      <c r="AB31" s="170">
        <v>23</v>
      </c>
      <c r="AC31" s="170">
        <v>25</v>
      </c>
      <c r="AD31" s="170">
        <v>26</v>
      </c>
      <c r="AE31" s="170">
        <v>27</v>
      </c>
      <c r="AF31" s="170">
        <f t="shared" si="2"/>
        <v>144</v>
      </c>
      <c r="AG31" s="170">
        <f t="shared" si="30"/>
        <v>21</v>
      </c>
      <c r="AH31" s="189" t="s">
        <v>68</v>
      </c>
      <c r="AI31" s="170"/>
      <c r="AJ31" s="189"/>
      <c r="AK31" s="170">
        <f t="shared" si="31"/>
        <v>22</v>
      </c>
      <c r="AL31" s="189" t="s">
        <v>68</v>
      </c>
      <c r="AM31" s="170"/>
      <c r="AN31" s="189"/>
      <c r="AO31" s="170">
        <f>AB31</f>
        <v>23</v>
      </c>
      <c r="AP31" s="189" t="s">
        <v>68</v>
      </c>
      <c r="AQ31" s="170"/>
      <c r="AR31" s="189"/>
      <c r="AS31" s="170">
        <f>AC31</f>
        <v>25</v>
      </c>
      <c r="AT31" s="189" t="s">
        <v>68</v>
      </c>
      <c r="AU31" s="170"/>
      <c r="AV31" s="189"/>
      <c r="AW31" s="170">
        <f>AD31</f>
        <v>26</v>
      </c>
      <c r="AX31" s="189" t="s">
        <v>68</v>
      </c>
      <c r="AY31" s="170"/>
      <c r="AZ31" s="189"/>
      <c r="BA31" s="170">
        <f>AE31</f>
        <v>27</v>
      </c>
      <c r="BB31" s="189" t="s">
        <v>68</v>
      </c>
      <c r="BC31" s="170"/>
      <c r="BD31" s="189"/>
      <c r="BE31" s="195">
        <f t="shared" si="4"/>
        <v>144</v>
      </c>
      <c r="BF31" s="34"/>
      <c r="BG31" s="61"/>
      <c r="BH31" s="56"/>
      <c r="BI31" s="56"/>
      <c r="BJ31" s="170"/>
      <c r="BK31" s="56"/>
      <c r="BL31" s="205"/>
      <c r="BM31" s="205"/>
      <c r="BN31" s="61"/>
      <c r="BO31" s="56"/>
      <c r="BP31" s="56"/>
      <c r="BQ31" s="170"/>
      <c r="BR31" s="56"/>
      <c r="BS31" s="205"/>
      <c r="BT31" s="205"/>
      <c r="BU31" s="61"/>
      <c r="BV31" s="56"/>
      <c r="BW31" s="56"/>
      <c r="BX31" s="170"/>
      <c r="BY31" s="56"/>
      <c r="BZ31" s="205"/>
      <c r="CA31" s="205"/>
      <c r="CB31" s="61"/>
      <c r="CC31" s="56"/>
      <c r="CD31" s="56"/>
      <c r="CE31" s="170"/>
      <c r="CF31" s="56"/>
      <c r="CG31" s="205"/>
      <c r="CH31" s="205"/>
      <c r="CI31" s="61"/>
      <c r="CJ31" s="56"/>
      <c r="CK31" s="56"/>
      <c r="CL31" s="170"/>
      <c r="CM31" s="56"/>
      <c r="CN31" s="205"/>
      <c r="CO31" s="205"/>
      <c r="CP31" s="61"/>
      <c r="CQ31" s="56"/>
      <c r="CR31" s="56"/>
      <c r="CS31" s="170"/>
      <c r="CT31" s="56"/>
      <c r="CU31" s="205"/>
      <c r="CV31" s="205"/>
    </row>
    <row r="32" spans="2:100" ht="103" customHeight="1">
      <c r="B32" s="385"/>
      <c r="C32" s="388"/>
      <c r="D32" s="196" t="s">
        <v>104</v>
      </c>
      <c r="E32" s="247">
        <v>1.9300000000000001E-2</v>
      </c>
      <c r="F32" s="228" t="s">
        <v>64</v>
      </c>
      <c r="G32" s="228" t="s">
        <v>77</v>
      </c>
      <c r="H32" s="228" t="s">
        <v>147</v>
      </c>
      <c r="I32" s="228" t="s">
        <v>78</v>
      </c>
      <c r="J32" s="228" t="s">
        <v>605</v>
      </c>
      <c r="K32" s="229">
        <v>44440</v>
      </c>
      <c r="L32" s="229">
        <v>44926</v>
      </c>
      <c r="M32" s="230" t="s">
        <v>65</v>
      </c>
      <c r="N32" s="230" t="s">
        <v>105</v>
      </c>
      <c r="O32" s="228" t="s">
        <v>416</v>
      </c>
      <c r="P32" s="230" t="s">
        <v>67</v>
      </c>
      <c r="Q32" s="197">
        <v>0</v>
      </c>
      <c r="R32" s="191">
        <v>2020</v>
      </c>
      <c r="S32" s="197">
        <v>0.3</v>
      </c>
      <c r="T32" s="197">
        <v>1</v>
      </c>
      <c r="U32" s="197"/>
      <c r="V32" s="197"/>
      <c r="W32" s="197"/>
      <c r="X32" s="197"/>
      <c r="Y32" s="197">
        <v>1</v>
      </c>
      <c r="Z32" s="170">
        <v>61</v>
      </c>
      <c r="AA32" s="170">
        <v>62</v>
      </c>
      <c r="AB32" s="170"/>
      <c r="AC32" s="170"/>
      <c r="AD32" s="170"/>
      <c r="AE32" s="170"/>
      <c r="AF32" s="170">
        <f t="shared" si="2"/>
        <v>123</v>
      </c>
      <c r="AG32" s="170">
        <f t="shared" si="30"/>
        <v>61</v>
      </c>
      <c r="AH32" s="189" t="s">
        <v>68</v>
      </c>
      <c r="AI32" s="170"/>
      <c r="AJ32" s="189"/>
      <c r="AK32" s="170">
        <f t="shared" si="31"/>
        <v>62</v>
      </c>
      <c r="AL32" s="189" t="s">
        <v>68</v>
      </c>
      <c r="AM32" s="170"/>
      <c r="AN32" s="189"/>
      <c r="AO32" s="170"/>
      <c r="AP32" s="189"/>
      <c r="AQ32" s="170"/>
      <c r="AR32" s="189"/>
      <c r="AS32" s="170"/>
      <c r="AT32" s="189"/>
      <c r="AU32" s="170"/>
      <c r="AV32" s="189"/>
      <c r="AW32" s="170"/>
      <c r="AX32" s="189"/>
      <c r="AY32" s="170"/>
      <c r="AZ32" s="189"/>
      <c r="BA32" s="170"/>
      <c r="BB32" s="189"/>
      <c r="BC32" s="170"/>
      <c r="BD32" s="189"/>
      <c r="BE32" s="195">
        <f t="shared" si="4"/>
        <v>123</v>
      </c>
      <c r="BF32" s="34"/>
      <c r="BG32" s="61"/>
      <c r="BH32" s="56"/>
      <c r="BI32" s="56"/>
      <c r="BJ32" s="170"/>
      <c r="BK32" s="56"/>
      <c r="BL32" s="205"/>
      <c r="BM32" s="205"/>
      <c r="BN32" s="61"/>
      <c r="BO32" s="56"/>
      <c r="BP32" s="56"/>
      <c r="BQ32" s="170"/>
      <c r="BR32" s="56"/>
      <c r="BS32" s="205"/>
      <c r="BT32" s="205"/>
      <c r="BU32" s="61"/>
      <c r="BV32" s="56"/>
      <c r="BW32" s="56"/>
      <c r="BX32" s="170"/>
      <c r="BY32" s="56"/>
      <c r="BZ32" s="205"/>
      <c r="CA32" s="205"/>
      <c r="CB32" s="61"/>
      <c r="CC32" s="56"/>
      <c r="CD32" s="56"/>
      <c r="CE32" s="170"/>
      <c r="CF32" s="56"/>
      <c r="CG32" s="205"/>
      <c r="CH32" s="205"/>
      <c r="CI32" s="61"/>
      <c r="CJ32" s="56"/>
      <c r="CK32" s="56"/>
      <c r="CL32" s="170"/>
      <c r="CM32" s="56"/>
      <c r="CN32" s="205"/>
      <c r="CO32" s="205"/>
      <c r="CP32" s="61"/>
      <c r="CQ32" s="56"/>
      <c r="CR32" s="56"/>
      <c r="CS32" s="170"/>
      <c r="CT32" s="56"/>
      <c r="CU32" s="205"/>
      <c r="CV32" s="205"/>
    </row>
    <row r="33" spans="2:100" ht="180" customHeight="1">
      <c r="B33" s="385"/>
      <c r="C33" s="388"/>
      <c r="D33" s="196" t="s">
        <v>389</v>
      </c>
      <c r="E33" s="247">
        <v>1.9300000000000001E-2</v>
      </c>
      <c r="F33" s="228" t="s">
        <v>64</v>
      </c>
      <c r="G33" s="228" t="s">
        <v>390</v>
      </c>
      <c r="H33" s="228" t="s">
        <v>471</v>
      </c>
      <c r="I33" s="228" t="s">
        <v>391</v>
      </c>
      <c r="J33" s="228" t="s">
        <v>609</v>
      </c>
      <c r="K33" s="229">
        <v>44440</v>
      </c>
      <c r="L33" s="229">
        <v>46022</v>
      </c>
      <c r="M33" s="230" t="s">
        <v>65</v>
      </c>
      <c r="N33" s="230" t="s">
        <v>106</v>
      </c>
      <c r="O33" s="231" t="s">
        <v>472</v>
      </c>
      <c r="P33" s="230" t="s">
        <v>67</v>
      </c>
      <c r="Q33" s="56">
        <v>0</v>
      </c>
      <c r="R33" s="191">
        <v>2020</v>
      </c>
      <c r="S33" s="250">
        <v>0.2</v>
      </c>
      <c r="T33" s="250">
        <v>0.3125</v>
      </c>
      <c r="U33" s="250">
        <v>0.54169999999999996</v>
      </c>
      <c r="V33" s="250">
        <v>0.77090000000000003</v>
      </c>
      <c r="W33" s="250">
        <v>1</v>
      </c>
      <c r="X33" s="197"/>
      <c r="Y33" s="197">
        <v>1</v>
      </c>
      <c r="Z33" s="170">
        <v>40</v>
      </c>
      <c r="AA33" s="170">
        <v>41</v>
      </c>
      <c r="AB33" s="170">
        <v>42</v>
      </c>
      <c r="AC33" s="170">
        <v>44</v>
      </c>
      <c r="AD33" s="170">
        <v>45</v>
      </c>
      <c r="AE33" s="170"/>
      <c r="AF33" s="170">
        <f t="shared" si="2"/>
        <v>212</v>
      </c>
      <c r="AG33" s="170">
        <f t="shared" si="30"/>
        <v>40</v>
      </c>
      <c r="AH33" s="189" t="s">
        <v>68</v>
      </c>
      <c r="AI33" s="170"/>
      <c r="AJ33" s="189"/>
      <c r="AK33" s="170">
        <f t="shared" si="31"/>
        <v>41</v>
      </c>
      <c r="AL33" s="189" t="s">
        <v>68</v>
      </c>
      <c r="AM33" s="170"/>
      <c r="AN33" s="189"/>
      <c r="AO33" s="170">
        <f>+AB33</f>
        <v>42</v>
      </c>
      <c r="AP33" s="189" t="s">
        <v>68</v>
      </c>
      <c r="AQ33" s="170"/>
      <c r="AR33" s="189"/>
      <c r="AS33" s="170">
        <f>+AC33</f>
        <v>44</v>
      </c>
      <c r="AT33" s="189" t="s">
        <v>68</v>
      </c>
      <c r="AU33" s="170"/>
      <c r="AV33" s="189"/>
      <c r="AW33" s="170">
        <f>+AD33</f>
        <v>45</v>
      </c>
      <c r="AX33" s="189" t="s">
        <v>68</v>
      </c>
      <c r="AY33" s="170"/>
      <c r="AZ33" s="189"/>
      <c r="BA33" s="170"/>
      <c r="BB33" s="189"/>
      <c r="BC33" s="170"/>
      <c r="BD33" s="189"/>
      <c r="BE33" s="195">
        <f t="shared" si="4"/>
        <v>212</v>
      </c>
      <c r="BF33" s="34"/>
      <c r="BG33" s="61"/>
      <c r="BH33" s="56"/>
      <c r="BI33" s="56"/>
      <c r="BJ33" s="170"/>
      <c r="BK33" s="56"/>
      <c r="BL33" s="205"/>
      <c r="BM33" s="205"/>
      <c r="BN33" s="61"/>
      <c r="BO33" s="56"/>
      <c r="BP33" s="56"/>
      <c r="BQ33" s="170"/>
      <c r="BR33" s="56"/>
      <c r="BS33" s="205"/>
      <c r="BT33" s="205"/>
      <c r="BU33" s="61"/>
      <c r="BV33" s="56"/>
      <c r="BW33" s="56"/>
      <c r="BX33" s="170"/>
      <c r="BY33" s="56"/>
      <c r="BZ33" s="205"/>
      <c r="CA33" s="205"/>
      <c r="CB33" s="61"/>
      <c r="CC33" s="56"/>
      <c r="CD33" s="56"/>
      <c r="CE33" s="170"/>
      <c r="CF33" s="56"/>
      <c r="CG33" s="205"/>
      <c r="CH33" s="205"/>
      <c r="CI33" s="61"/>
      <c r="CJ33" s="56"/>
      <c r="CK33" s="56"/>
      <c r="CL33" s="170"/>
      <c r="CM33" s="56"/>
      <c r="CN33" s="205"/>
      <c r="CO33" s="205"/>
      <c r="CP33" s="61"/>
      <c r="CQ33" s="56"/>
      <c r="CR33" s="56"/>
      <c r="CS33" s="170"/>
      <c r="CT33" s="56"/>
      <c r="CU33" s="205"/>
      <c r="CV33" s="205"/>
    </row>
    <row r="34" spans="2:100" ht="140.15" customHeight="1">
      <c r="B34" s="385"/>
      <c r="C34" s="388"/>
      <c r="D34" s="196" t="s">
        <v>107</v>
      </c>
      <c r="E34" s="247">
        <v>1.9199999999999998E-2</v>
      </c>
      <c r="F34" s="228" t="s">
        <v>64</v>
      </c>
      <c r="G34" s="228" t="s">
        <v>491</v>
      </c>
      <c r="H34" s="228" t="s">
        <v>474</v>
      </c>
      <c r="I34" s="228" t="s">
        <v>473</v>
      </c>
      <c r="J34" s="228" t="s">
        <v>475</v>
      </c>
      <c r="K34" s="229">
        <v>44440</v>
      </c>
      <c r="L34" s="229">
        <v>45291</v>
      </c>
      <c r="M34" s="230" t="s">
        <v>65</v>
      </c>
      <c r="N34" s="230" t="s">
        <v>108</v>
      </c>
      <c r="O34" s="228" t="s">
        <v>392</v>
      </c>
      <c r="P34" s="230" t="s">
        <v>67</v>
      </c>
      <c r="Q34" s="197">
        <v>0</v>
      </c>
      <c r="R34" s="191">
        <v>2020</v>
      </c>
      <c r="S34" s="197">
        <v>0.33333333333333331</v>
      </c>
      <c r="T34" s="197">
        <v>0.66666666666666663</v>
      </c>
      <c r="U34" s="197">
        <v>1</v>
      </c>
      <c r="V34" s="197"/>
      <c r="W34" s="197"/>
      <c r="X34" s="197"/>
      <c r="Y34" s="197">
        <v>1</v>
      </c>
      <c r="Z34" s="170">
        <v>69</v>
      </c>
      <c r="AA34" s="170">
        <v>72</v>
      </c>
      <c r="AB34" s="170">
        <v>74</v>
      </c>
      <c r="AC34" s="170"/>
      <c r="AD34" s="170"/>
      <c r="AE34" s="170"/>
      <c r="AF34" s="170">
        <f t="shared" si="2"/>
        <v>215</v>
      </c>
      <c r="AG34" s="170">
        <f t="shared" ref="AG34:AG43" si="32">Z34</f>
        <v>69</v>
      </c>
      <c r="AH34" s="189" t="s">
        <v>75</v>
      </c>
      <c r="AI34" s="170"/>
      <c r="AJ34" s="189"/>
      <c r="AK34" s="170">
        <f t="shared" ref="AK34:AK40" si="33">AA34</f>
        <v>72</v>
      </c>
      <c r="AL34" s="189" t="s">
        <v>75</v>
      </c>
      <c r="AM34" s="170"/>
      <c r="AN34" s="189"/>
      <c r="AO34" s="170">
        <f>AB34</f>
        <v>74</v>
      </c>
      <c r="AP34" s="189" t="s">
        <v>75</v>
      </c>
      <c r="AQ34" s="170"/>
      <c r="AR34" s="189"/>
      <c r="AS34" s="170"/>
      <c r="AT34" s="189"/>
      <c r="AU34" s="170"/>
      <c r="AV34" s="189"/>
      <c r="AW34" s="170"/>
      <c r="AX34" s="189"/>
      <c r="AY34" s="170"/>
      <c r="AZ34" s="189"/>
      <c r="BA34" s="170"/>
      <c r="BB34" s="189"/>
      <c r="BC34" s="170"/>
      <c r="BD34" s="189"/>
      <c r="BE34" s="195">
        <f t="shared" si="4"/>
        <v>215</v>
      </c>
      <c r="BF34" s="34"/>
      <c r="BG34" s="61"/>
      <c r="BH34" s="56"/>
      <c r="BI34" s="56"/>
      <c r="BJ34" s="170"/>
      <c r="BK34" s="56"/>
      <c r="BL34" s="205"/>
      <c r="BM34" s="205"/>
      <c r="BN34" s="61"/>
      <c r="BO34" s="56"/>
      <c r="BP34" s="56"/>
      <c r="BQ34" s="170"/>
      <c r="BR34" s="56"/>
      <c r="BS34" s="205"/>
      <c r="BT34" s="205"/>
      <c r="BU34" s="61"/>
      <c r="BV34" s="56"/>
      <c r="BW34" s="56"/>
      <c r="BX34" s="170"/>
      <c r="BY34" s="56"/>
      <c r="BZ34" s="205"/>
      <c r="CA34" s="205"/>
      <c r="CB34" s="61"/>
      <c r="CC34" s="56"/>
      <c r="CD34" s="56"/>
      <c r="CE34" s="170"/>
      <c r="CF34" s="56"/>
      <c r="CG34" s="205"/>
      <c r="CH34" s="205"/>
      <c r="CI34" s="61"/>
      <c r="CJ34" s="56"/>
      <c r="CK34" s="56"/>
      <c r="CL34" s="170"/>
      <c r="CM34" s="56"/>
      <c r="CN34" s="205"/>
      <c r="CO34" s="205"/>
      <c r="CP34" s="61"/>
      <c r="CQ34" s="56"/>
      <c r="CR34" s="56"/>
      <c r="CS34" s="170"/>
      <c r="CT34" s="56"/>
      <c r="CU34" s="205"/>
      <c r="CV34" s="205"/>
    </row>
    <row r="35" spans="2:100" ht="105.75" customHeight="1">
      <c r="B35" s="385"/>
      <c r="C35" s="388"/>
      <c r="D35" s="196" t="s">
        <v>109</v>
      </c>
      <c r="E35" s="247">
        <v>1.9199999999999998E-2</v>
      </c>
      <c r="F35" s="228" t="s">
        <v>466</v>
      </c>
      <c r="G35" s="228" t="s">
        <v>393</v>
      </c>
      <c r="H35" s="228" t="s">
        <v>476</v>
      </c>
      <c r="I35" s="228" t="s">
        <v>477</v>
      </c>
      <c r="J35" s="228" t="s">
        <v>610</v>
      </c>
      <c r="K35" s="229">
        <v>44440</v>
      </c>
      <c r="L35" s="229">
        <v>46203</v>
      </c>
      <c r="M35" s="230" t="s">
        <v>65</v>
      </c>
      <c r="N35" s="230" t="s">
        <v>110</v>
      </c>
      <c r="O35" s="228" t="s">
        <v>394</v>
      </c>
      <c r="P35" s="230" t="s">
        <v>67</v>
      </c>
      <c r="Q35" s="197">
        <v>0</v>
      </c>
      <c r="R35" s="191">
        <v>2020</v>
      </c>
      <c r="S35" s="197">
        <v>0.15</v>
      </c>
      <c r="T35" s="197">
        <v>0.35</v>
      </c>
      <c r="U35" s="197">
        <v>0.55000000000000004</v>
      </c>
      <c r="V35" s="197">
        <v>0.75</v>
      </c>
      <c r="W35" s="197">
        <v>0.9</v>
      </c>
      <c r="X35" s="197">
        <v>1</v>
      </c>
      <c r="Y35" s="197">
        <v>1</v>
      </c>
      <c r="Z35" s="170">
        <v>32</v>
      </c>
      <c r="AA35" s="170">
        <v>33</v>
      </c>
      <c r="AB35" s="170">
        <v>34</v>
      </c>
      <c r="AC35" s="170">
        <v>35</v>
      </c>
      <c r="AD35" s="170">
        <v>36</v>
      </c>
      <c r="AE35" s="170">
        <v>37</v>
      </c>
      <c r="AF35" s="170">
        <f t="shared" si="2"/>
        <v>207</v>
      </c>
      <c r="AG35" s="170">
        <f t="shared" si="32"/>
        <v>32</v>
      </c>
      <c r="AH35" s="189" t="s">
        <v>68</v>
      </c>
      <c r="AI35" s="170"/>
      <c r="AJ35" s="189"/>
      <c r="AK35" s="170">
        <f t="shared" si="33"/>
        <v>33</v>
      </c>
      <c r="AL35" s="189" t="s">
        <v>68</v>
      </c>
      <c r="AM35" s="170"/>
      <c r="AN35" s="189"/>
      <c r="AO35" s="170">
        <f>AB35</f>
        <v>34</v>
      </c>
      <c r="AP35" s="189" t="s">
        <v>68</v>
      </c>
      <c r="AQ35" s="170"/>
      <c r="AR35" s="189"/>
      <c r="AS35" s="170">
        <f>AC35</f>
        <v>35</v>
      </c>
      <c r="AT35" s="189" t="s">
        <v>68</v>
      </c>
      <c r="AU35" s="170"/>
      <c r="AV35" s="189"/>
      <c r="AW35" s="170">
        <f>AD35</f>
        <v>36</v>
      </c>
      <c r="AX35" s="189" t="s">
        <v>68</v>
      </c>
      <c r="AY35" s="170"/>
      <c r="AZ35" s="189"/>
      <c r="BA35" s="170">
        <f>AE35</f>
        <v>37</v>
      </c>
      <c r="BB35" s="189" t="s">
        <v>68</v>
      </c>
      <c r="BC35" s="170"/>
      <c r="BD35" s="189"/>
      <c r="BE35" s="195">
        <f t="shared" si="4"/>
        <v>207</v>
      </c>
      <c r="BF35" s="34"/>
      <c r="BG35" s="61"/>
      <c r="BH35" s="56"/>
      <c r="BI35" s="56"/>
      <c r="BJ35" s="170"/>
      <c r="BK35" s="56"/>
      <c r="BL35" s="205"/>
      <c r="BM35" s="205"/>
      <c r="BN35" s="61"/>
      <c r="BO35" s="56"/>
      <c r="BP35" s="56"/>
      <c r="BQ35" s="170"/>
      <c r="BR35" s="56"/>
      <c r="BS35" s="205"/>
      <c r="BT35" s="205"/>
      <c r="BU35" s="61"/>
      <c r="BV35" s="56"/>
      <c r="BW35" s="56"/>
      <c r="BX35" s="170"/>
      <c r="BY35" s="56"/>
      <c r="BZ35" s="205"/>
      <c r="CA35" s="205"/>
      <c r="CB35" s="61"/>
      <c r="CC35" s="56"/>
      <c r="CD35" s="56"/>
      <c r="CE35" s="170"/>
      <c r="CF35" s="56"/>
      <c r="CG35" s="205"/>
      <c r="CH35" s="205"/>
      <c r="CI35" s="61"/>
      <c r="CJ35" s="56"/>
      <c r="CK35" s="56"/>
      <c r="CL35" s="170"/>
      <c r="CM35" s="56"/>
      <c r="CN35" s="205"/>
      <c r="CO35" s="205"/>
      <c r="CP35" s="61"/>
      <c r="CQ35" s="56"/>
      <c r="CR35" s="56"/>
      <c r="CS35" s="170"/>
      <c r="CT35" s="56"/>
      <c r="CU35" s="205"/>
      <c r="CV35" s="205"/>
    </row>
    <row r="36" spans="2:100" ht="115.5" customHeight="1">
      <c r="B36" s="385"/>
      <c r="C36" s="388"/>
      <c r="D36" s="196" t="s">
        <v>111</v>
      </c>
      <c r="E36" s="247">
        <v>1.9199999999999998E-2</v>
      </c>
      <c r="F36" s="228" t="s">
        <v>64</v>
      </c>
      <c r="G36" s="228" t="s">
        <v>478</v>
      </c>
      <c r="H36" s="228" t="s">
        <v>479</v>
      </c>
      <c r="I36" s="228" t="s">
        <v>480</v>
      </c>
      <c r="J36" s="228" t="s">
        <v>611</v>
      </c>
      <c r="K36" s="229">
        <v>44440</v>
      </c>
      <c r="L36" s="229">
        <v>46203</v>
      </c>
      <c r="M36" s="230" t="s">
        <v>65</v>
      </c>
      <c r="N36" s="230" t="s">
        <v>112</v>
      </c>
      <c r="O36" s="228" t="s">
        <v>507</v>
      </c>
      <c r="P36" s="230" t="s">
        <v>67</v>
      </c>
      <c r="Q36" s="197">
        <v>0</v>
      </c>
      <c r="R36" s="191">
        <v>2020</v>
      </c>
      <c r="S36" s="197">
        <v>0.17</v>
      </c>
      <c r="T36" s="197">
        <v>0.34</v>
      </c>
      <c r="U36" s="197">
        <v>0.51</v>
      </c>
      <c r="V36" s="197">
        <v>0.67</v>
      </c>
      <c r="W36" s="197">
        <v>0.84</v>
      </c>
      <c r="X36" s="197">
        <v>1</v>
      </c>
      <c r="Y36" s="197">
        <v>1</v>
      </c>
      <c r="Z36" s="170">
        <v>21</v>
      </c>
      <c r="AA36" s="170">
        <v>22</v>
      </c>
      <c r="AB36" s="170">
        <v>23</v>
      </c>
      <c r="AC36" s="170">
        <v>24</v>
      </c>
      <c r="AD36" s="170">
        <v>25</v>
      </c>
      <c r="AE36" s="170">
        <v>26</v>
      </c>
      <c r="AF36" s="170">
        <f t="shared" si="2"/>
        <v>141</v>
      </c>
      <c r="AG36" s="170">
        <f t="shared" si="32"/>
        <v>21</v>
      </c>
      <c r="AH36" s="189" t="s">
        <v>68</v>
      </c>
      <c r="AI36" s="170"/>
      <c r="AJ36" s="189"/>
      <c r="AK36" s="170">
        <f t="shared" si="33"/>
        <v>22</v>
      </c>
      <c r="AL36" s="189" t="s">
        <v>68</v>
      </c>
      <c r="AM36" s="170"/>
      <c r="AN36" s="189"/>
      <c r="AO36" s="170">
        <f>AB36</f>
        <v>23</v>
      </c>
      <c r="AP36" s="189" t="s">
        <v>68</v>
      </c>
      <c r="AQ36" s="170"/>
      <c r="AR36" s="189"/>
      <c r="AS36" s="170">
        <f>AC36</f>
        <v>24</v>
      </c>
      <c r="AT36" s="189" t="s">
        <v>68</v>
      </c>
      <c r="AU36" s="170"/>
      <c r="AV36" s="189"/>
      <c r="AW36" s="170">
        <f>AD36</f>
        <v>25</v>
      </c>
      <c r="AX36" s="189" t="s">
        <v>68</v>
      </c>
      <c r="AY36" s="170"/>
      <c r="AZ36" s="189"/>
      <c r="BA36" s="170">
        <f>AE36</f>
        <v>26</v>
      </c>
      <c r="BB36" s="189" t="s">
        <v>68</v>
      </c>
      <c r="BC36" s="170"/>
      <c r="BD36" s="189"/>
      <c r="BE36" s="195">
        <f t="shared" si="4"/>
        <v>141</v>
      </c>
      <c r="BF36" s="34"/>
      <c r="BG36" s="61"/>
      <c r="BH36" s="56"/>
      <c r="BI36" s="56"/>
      <c r="BJ36" s="170"/>
      <c r="BK36" s="56"/>
      <c r="BL36" s="205"/>
      <c r="BM36" s="205"/>
      <c r="BN36" s="61"/>
      <c r="BO36" s="56"/>
      <c r="BP36" s="56"/>
      <c r="BQ36" s="170"/>
      <c r="BR36" s="56"/>
      <c r="BS36" s="205"/>
      <c r="BT36" s="205"/>
      <c r="BU36" s="61"/>
      <c r="BV36" s="56"/>
      <c r="BW36" s="56"/>
      <c r="BX36" s="170"/>
      <c r="BY36" s="56"/>
      <c r="BZ36" s="205"/>
      <c r="CA36" s="205"/>
      <c r="CB36" s="61"/>
      <c r="CC36" s="56"/>
      <c r="CD36" s="56"/>
      <c r="CE36" s="170"/>
      <c r="CF36" s="56"/>
      <c r="CG36" s="205"/>
      <c r="CH36" s="205"/>
      <c r="CI36" s="61"/>
      <c r="CJ36" s="56"/>
      <c r="CK36" s="56"/>
      <c r="CL36" s="170"/>
      <c r="CM36" s="56"/>
      <c r="CN36" s="205"/>
      <c r="CO36" s="205"/>
      <c r="CP36" s="61"/>
      <c r="CQ36" s="56"/>
      <c r="CR36" s="56"/>
      <c r="CS36" s="170"/>
      <c r="CT36" s="56"/>
      <c r="CU36" s="205"/>
      <c r="CV36" s="205"/>
    </row>
    <row r="37" spans="2:100" ht="105" customHeight="1">
      <c r="B37" s="385"/>
      <c r="C37" s="388"/>
      <c r="D37" s="196" t="s">
        <v>113</v>
      </c>
      <c r="E37" s="247">
        <v>1.9199999999999998E-2</v>
      </c>
      <c r="F37" s="228" t="s">
        <v>481</v>
      </c>
      <c r="G37" s="228" t="s">
        <v>77</v>
      </c>
      <c r="H37" s="228" t="s">
        <v>147</v>
      </c>
      <c r="I37" s="228" t="s">
        <v>78</v>
      </c>
      <c r="J37" s="228" t="s">
        <v>605</v>
      </c>
      <c r="K37" s="229">
        <v>44440</v>
      </c>
      <c r="L37" s="229">
        <v>45291</v>
      </c>
      <c r="M37" s="230" t="s">
        <v>65</v>
      </c>
      <c r="N37" s="230" t="s">
        <v>114</v>
      </c>
      <c r="O37" s="228" t="s">
        <v>395</v>
      </c>
      <c r="P37" s="230" t="s">
        <v>67</v>
      </c>
      <c r="Q37" s="197">
        <v>0</v>
      </c>
      <c r="R37" s="191">
        <v>2020</v>
      </c>
      <c r="S37" s="197">
        <v>0.5</v>
      </c>
      <c r="T37" s="197">
        <v>0.75</v>
      </c>
      <c r="U37" s="197">
        <v>1</v>
      </c>
      <c r="V37" s="197"/>
      <c r="W37" s="197"/>
      <c r="X37" s="197"/>
      <c r="Y37" s="197">
        <v>1</v>
      </c>
      <c r="Z37" s="170">
        <v>55</v>
      </c>
      <c r="AA37" s="170">
        <v>37</v>
      </c>
      <c r="AB37" s="170">
        <v>37</v>
      </c>
      <c r="AC37" s="170"/>
      <c r="AD37" s="170"/>
      <c r="AE37" s="170"/>
      <c r="AF37" s="170">
        <f t="shared" si="2"/>
        <v>129</v>
      </c>
      <c r="AG37" s="170">
        <f t="shared" si="32"/>
        <v>55</v>
      </c>
      <c r="AH37" s="189" t="s">
        <v>68</v>
      </c>
      <c r="AI37" s="170"/>
      <c r="AJ37" s="189"/>
      <c r="AK37" s="170">
        <f t="shared" si="33"/>
        <v>37</v>
      </c>
      <c r="AL37" s="189" t="s">
        <v>68</v>
      </c>
      <c r="AM37" s="170"/>
      <c r="AN37" s="189"/>
      <c r="AO37" s="170">
        <v>37</v>
      </c>
      <c r="AP37" s="189" t="s">
        <v>68</v>
      </c>
      <c r="AQ37" s="170"/>
      <c r="AR37" s="189"/>
      <c r="AS37" s="170"/>
      <c r="AT37" s="189"/>
      <c r="AU37" s="170"/>
      <c r="AV37" s="189"/>
      <c r="AW37" s="170"/>
      <c r="AX37" s="189"/>
      <c r="AY37" s="170"/>
      <c r="AZ37" s="189"/>
      <c r="BA37" s="170"/>
      <c r="BB37" s="189"/>
      <c r="BC37" s="170"/>
      <c r="BD37" s="189"/>
      <c r="BE37" s="195">
        <f t="shared" si="4"/>
        <v>129</v>
      </c>
      <c r="BF37" s="34"/>
      <c r="BG37" s="61"/>
      <c r="BH37" s="56"/>
      <c r="BI37" s="56"/>
      <c r="BJ37" s="170"/>
      <c r="BK37" s="56"/>
      <c r="BL37" s="205"/>
      <c r="BM37" s="205"/>
      <c r="BN37" s="61"/>
      <c r="BO37" s="56"/>
      <c r="BP37" s="56"/>
      <c r="BQ37" s="170"/>
      <c r="BR37" s="56"/>
      <c r="BS37" s="205"/>
      <c r="BT37" s="205"/>
      <c r="BU37" s="61"/>
      <c r="BV37" s="56"/>
      <c r="BW37" s="56"/>
      <c r="BX37" s="170"/>
      <c r="BY37" s="56"/>
      <c r="BZ37" s="205"/>
      <c r="CA37" s="205"/>
      <c r="CB37" s="61"/>
      <c r="CC37" s="56"/>
      <c r="CD37" s="56"/>
      <c r="CE37" s="170"/>
      <c r="CF37" s="56"/>
      <c r="CG37" s="205"/>
      <c r="CH37" s="205"/>
      <c r="CI37" s="61"/>
      <c r="CJ37" s="56"/>
      <c r="CK37" s="56"/>
      <c r="CL37" s="170"/>
      <c r="CM37" s="56"/>
      <c r="CN37" s="205"/>
      <c r="CO37" s="205"/>
      <c r="CP37" s="61"/>
      <c r="CQ37" s="56"/>
      <c r="CR37" s="56"/>
      <c r="CS37" s="170"/>
      <c r="CT37" s="56"/>
      <c r="CU37" s="205"/>
      <c r="CV37" s="205"/>
    </row>
    <row r="38" spans="2:100" ht="141.75" customHeight="1">
      <c r="B38" s="385"/>
      <c r="C38" s="388"/>
      <c r="D38" s="196" t="s">
        <v>115</v>
      </c>
      <c r="E38" s="247">
        <v>1.9199999999999998E-2</v>
      </c>
      <c r="F38" s="228" t="s">
        <v>64</v>
      </c>
      <c r="G38" s="228" t="s">
        <v>396</v>
      </c>
      <c r="H38" s="228" t="s">
        <v>482</v>
      </c>
      <c r="I38" s="228" t="s">
        <v>597</v>
      </c>
      <c r="J38" s="228" t="s">
        <v>612</v>
      </c>
      <c r="K38" s="229">
        <v>44562</v>
      </c>
      <c r="L38" s="229">
        <v>45657</v>
      </c>
      <c r="M38" s="230" t="s">
        <v>65</v>
      </c>
      <c r="N38" s="230" t="s">
        <v>116</v>
      </c>
      <c r="O38" s="228" t="s">
        <v>397</v>
      </c>
      <c r="P38" s="230" t="s">
        <v>67</v>
      </c>
      <c r="Q38" s="197">
        <v>0</v>
      </c>
      <c r="R38" s="191">
        <v>2020</v>
      </c>
      <c r="S38" s="197"/>
      <c r="T38" s="197">
        <v>0.33</v>
      </c>
      <c r="U38" s="197">
        <v>0.66</v>
      </c>
      <c r="V38" s="197">
        <v>1</v>
      </c>
      <c r="W38" s="197"/>
      <c r="X38" s="197"/>
      <c r="Y38" s="197">
        <v>1</v>
      </c>
      <c r="Z38" s="170"/>
      <c r="AA38" s="170">
        <v>20</v>
      </c>
      <c r="AB38" s="170">
        <v>20</v>
      </c>
      <c r="AC38" s="170">
        <v>20</v>
      </c>
      <c r="AD38" s="170"/>
      <c r="AE38" s="170"/>
      <c r="AF38" s="170">
        <f t="shared" si="2"/>
        <v>60</v>
      </c>
      <c r="AG38" s="170"/>
      <c r="AH38" s="189"/>
      <c r="AI38" s="170"/>
      <c r="AJ38" s="189"/>
      <c r="AK38" s="170">
        <f t="shared" si="33"/>
        <v>20</v>
      </c>
      <c r="AL38" s="189" t="s">
        <v>68</v>
      </c>
      <c r="AM38" s="170"/>
      <c r="AN38" s="189"/>
      <c r="AO38" s="170">
        <f>AB38</f>
        <v>20</v>
      </c>
      <c r="AP38" s="189" t="s">
        <v>68</v>
      </c>
      <c r="AQ38" s="170"/>
      <c r="AR38" s="189"/>
      <c r="AS38" s="170">
        <v>20</v>
      </c>
      <c r="AT38" s="189" t="s">
        <v>68</v>
      </c>
      <c r="AU38" s="170"/>
      <c r="AV38" s="189"/>
      <c r="AW38" s="170"/>
      <c r="AX38" s="189"/>
      <c r="AY38" s="170"/>
      <c r="AZ38" s="189"/>
      <c r="BA38" s="170"/>
      <c r="BB38" s="189"/>
      <c r="BC38" s="170"/>
      <c r="BD38" s="189"/>
      <c r="BE38" s="195">
        <f t="shared" si="4"/>
        <v>60</v>
      </c>
      <c r="BF38" s="34"/>
      <c r="BG38" s="61"/>
      <c r="BH38" s="56"/>
      <c r="BI38" s="56"/>
      <c r="BJ38" s="170"/>
      <c r="BK38" s="56"/>
      <c r="BL38" s="205"/>
      <c r="BM38" s="205"/>
      <c r="BN38" s="61"/>
      <c r="BO38" s="56"/>
      <c r="BP38" s="56"/>
      <c r="BQ38" s="170"/>
      <c r="BR38" s="56"/>
      <c r="BS38" s="205"/>
      <c r="BT38" s="205"/>
      <c r="BU38" s="61"/>
      <c r="BV38" s="56"/>
      <c r="BW38" s="56"/>
      <c r="BX38" s="170"/>
      <c r="BY38" s="56"/>
      <c r="BZ38" s="205"/>
      <c r="CA38" s="205"/>
      <c r="CB38" s="61"/>
      <c r="CC38" s="56"/>
      <c r="CD38" s="56"/>
      <c r="CE38" s="170"/>
      <c r="CF38" s="56"/>
      <c r="CG38" s="205"/>
      <c r="CH38" s="205"/>
      <c r="CI38" s="61"/>
      <c r="CJ38" s="56"/>
      <c r="CK38" s="56"/>
      <c r="CL38" s="170"/>
      <c r="CM38" s="56"/>
      <c r="CN38" s="205"/>
      <c r="CO38" s="205"/>
      <c r="CP38" s="61"/>
      <c r="CQ38" s="56"/>
      <c r="CR38" s="56"/>
      <c r="CS38" s="170"/>
      <c r="CT38" s="56"/>
      <c r="CU38" s="205"/>
      <c r="CV38" s="205"/>
    </row>
    <row r="39" spans="2:100" ht="301.5" customHeight="1">
      <c r="B39" s="385"/>
      <c r="C39" s="388"/>
      <c r="D39" s="196" t="s">
        <v>117</v>
      </c>
      <c r="E39" s="247">
        <v>1.9199999999999998E-2</v>
      </c>
      <c r="F39" s="228" t="s">
        <v>64</v>
      </c>
      <c r="G39" s="228" t="s">
        <v>483</v>
      </c>
      <c r="H39" s="228" t="s">
        <v>502</v>
      </c>
      <c r="I39" s="228" t="s">
        <v>598</v>
      </c>
      <c r="J39" s="228" t="s">
        <v>613</v>
      </c>
      <c r="K39" s="229">
        <v>44562</v>
      </c>
      <c r="L39" s="229">
        <v>45291</v>
      </c>
      <c r="M39" s="230" t="s">
        <v>65</v>
      </c>
      <c r="N39" s="230" t="s">
        <v>118</v>
      </c>
      <c r="O39" s="228" t="s">
        <v>398</v>
      </c>
      <c r="P39" s="230" t="s">
        <v>67</v>
      </c>
      <c r="Q39" s="197">
        <v>0</v>
      </c>
      <c r="R39" s="191">
        <v>2020</v>
      </c>
      <c r="S39" s="197"/>
      <c r="T39" s="197">
        <v>0.5</v>
      </c>
      <c r="U39" s="197">
        <v>1</v>
      </c>
      <c r="V39" s="197"/>
      <c r="W39" s="197"/>
      <c r="X39" s="197"/>
      <c r="Y39" s="197">
        <v>1</v>
      </c>
      <c r="Z39" s="170"/>
      <c r="AA39" s="170">
        <v>35</v>
      </c>
      <c r="AB39" s="170">
        <v>47</v>
      </c>
      <c r="AC39" s="170"/>
      <c r="AD39" s="170"/>
      <c r="AE39" s="170"/>
      <c r="AF39" s="170">
        <f>IF(SUM(Z39:AE39)=0,"",SUM(Z39:AE39))</f>
        <v>82</v>
      </c>
      <c r="AG39" s="170"/>
      <c r="AH39" s="189"/>
      <c r="AI39" s="170"/>
      <c r="AJ39" s="189"/>
      <c r="AK39" s="170">
        <f t="shared" si="33"/>
        <v>35</v>
      </c>
      <c r="AL39" s="189" t="s">
        <v>68</v>
      </c>
      <c r="AM39" s="170"/>
      <c r="AN39" s="189"/>
      <c r="AO39" s="170">
        <f>AB39</f>
        <v>47</v>
      </c>
      <c r="AP39" s="189" t="s">
        <v>68</v>
      </c>
      <c r="AQ39" s="170"/>
      <c r="AR39" s="189"/>
      <c r="AS39" s="170"/>
      <c r="AT39" s="189"/>
      <c r="AU39" s="170"/>
      <c r="AV39" s="189"/>
      <c r="AW39" s="170"/>
      <c r="AX39" s="189"/>
      <c r="AY39" s="170"/>
      <c r="AZ39" s="189"/>
      <c r="BA39" s="170"/>
      <c r="BB39" s="189"/>
      <c r="BC39" s="170"/>
      <c r="BD39" s="189"/>
      <c r="BE39" s="195">
        <f t="shared" si="4"/>
        <v>82</v>
      </c>
      <c r="BF39" s="34"/>
      <c r="BG39" s="61"/>
      <c r="BH39" s="56"/>
      <c r="BI39" s="56"/>
      <c r="BJ39" s="170"/>
      <c r="BK39" s="56"/>
      <c r="BL39" s="205"/>
      <c r="BM39" s="205"/>
      <c r="BN39" s="61"/>
      <c r="BO39" s="56"/>
      <c r="BP39" s="56"/>
      <c r="BQ39" s="170"/>
      <c r="BR39" s="56"/>
      <c r="BS39" s="205"/>
      <c r="BT39" s="205"/>
      <c r="BU39" s="61"/>
      <c r="BV39" s="56"/>
      <c r="BW39" s="56"/>
      <c r="BX39" s="170"/>
      <c r="BY39" s="56"/>
      <c r="BZ39" s="205"/>
      <c r="CA39" s="205"/>
      <c r="CB39" s="61"/>
      <c r="CC39" s="56"/>
      <c r="CD39" s="56"/>
      <c r="CE39" s="170"/>
      <c r="CF39" s="56"/>
      <c r="CG39" s="205"/>
      <c r="CH39" s="205"/>
      <c r="CI39" s="61"/>
      <c r="CJ39" s="56"/>
      <c r="CK39" s="56"/>
      <c r="CL39" s="170"/>
      <c r="CM39" s="56"/>
      <c r="CN39" s="205"/>
      <c r="CO39" s="205"/>
      <c r="CP39" s="61"/>
      <c r="CQ39" s="56"/>
      <c r="CR39" s="56"/>
      <c r="CS39" s="170"/>
      <c r="CT39" s="56"/>
      <c r="CU39" s="205"/>
      <c r="CV39" s="205"/>
    </row>
    <row r="40" spans="2:100" ht="115" customHeight="1">
      <c r="B40" s="385"/>
      <c r="C40" s="388"/>
      <c r="D40" s="196" t="s">
        <v>119</v>
      </c>
      <c r="E40" s="247">
        <v>1.9199999999999998E-2</v>
      </c>
      <c r="F40" s="228" t="s">
        <v>64</v>
      </c>
      <c r="G40" s="228" t="s">
        <v>120</v>
      </c>
      <c r="H40" s="228" t="s">
        <v>484</v>
      </c>
      <c r="I40" s="228" t="s">
        <v>121</v>
      </c>
      <c r="J40" s="228" t="s">
        <v>122</v>
      </c>
      <c r="K40" s="229">
        <v>44440</v>
      </c>
      <c r="L40" s="229">
        <v>44926</v>
      </c>
      <c r="M40" s="230" t="s">
        <v>65</v>
      </c>
      <c r="N40" s="232" t="s">
        <v>123</v>
      </c>
      <c r="O40" s="233" t="s">
        <v>399</v>
      </c>
      <c r="P40" s="230" t="s">
        <v>67</v>
      </c>
      <c r="Q40" s="197">
        <v>0</v>
      </c>
      <c r="R40" s="191">
        <v>2020</v>
      </c>
      <c r="S40" s="197">
        <v>0.5</v>
      </c>
      <c r="T40" s="197">
        <v>1</v>
      </c>
      <c r="U40" s="197"/>
      <c r="V40" s="197"/>
      <c r="W40" s="197"/>
      <c r="X40" s="197"/>
      <c r="Y40" s="197">
        <v>1</v>
      </c>
      <c r="Z40" s="170">
        <v>67</v>
      </c>
      <c r="AA40" s="170">
        <v>36</v>
      </c>
      <c r="AB40" s="170"/>
      <c r="AC40" s="170"/>
      <c r="AD40" s="170"/>
      <c r="AE40" s="170"/>
      <c r="AF40" s="170">
        <f t="shared" si="2"/>
        <v>103</v>
      </c>
      <c r="AG40" s="170">
        <f t="shared" si="32"/>
        <v>67</v>
      </c>
      <c r="AH40" s="189" t="s">
        <v>124</v>
      </c>
      <c r="AI40" s="170"/>
      <c r="AJ40" s="189"/>
      <c r="AK40" s="170">
        <f t="shared" si="33"/>
        <v>36</v>
      </c>
      <c r="AL40" s="189" t="s">
        <v>124</v>
      </c>
      <c r="AM40" s="170"/>
      <c r="AN40" s="189"/>
      <c r="AO40" s="170"/>
      <c r="AP40" s="189"/>
      <c r="AQ40" s="170"/>
      <c r="AR40" s="189"/>
      <c r="AS40" s="170"/>
      <c r="AT40" s="189"/>
      <c r="AU40" s="170"/>
      <c r="AV40" s="189"/>
      <c r="AW40" s="170"/>
      <c r="AX40" s="189"/>
      <c r="AY40" s="170"/>
      <c r="AZ40" s="189"/>
      <c r="BA40" s="170"/>
      <c r="BB40" s="189"/>
      <c r="BC40" s="170"/>
      <c r="BD40" s="189"/>
      <c r="BE40" s="195">
        <f t="shared" si="4"/>
        <v>103</v>
      </c>
      <c r="BF40" s="34"/>
      <c r="BG40" s="61"/>
      <c r="BH40" s="56"/>
      <c r="BI40" s="56"/>
      <c r="BJ40" s="170"/>
      <c r="BK40" s="56"/>
      <c r="BL40" s="205"/>
      <c r="BM40" s="205"/>
      <c r="BN40" s="61"/>
      <c r="BO40" s="56"/>
      <c r="BP40" s="56"/>
      <c r="BQ40" s="170"/>
      <c r="BR40" s="56"/>
      <c r="BS40" s="205"/>
      <c r="BT40" s="205"/>
      <c r="BU40" s="61"/>
      <c r="BV40" s="56"/>
      <c r="BW40" s="56"/>
      <c r="BX40" s="170"/>
      <c r="BY40" s="56"/>
      <c r="BZ40" s="205"/>
      <c r="CA40" s="205"/>
      <c r="CB40" s="61"/>
      <c r="CC40" s="56"/>
      <c r="CD40" s="56"/>
      <c r="CE40" s="170"/>
      <c r="CF40" s="56"/>
      <c r="CG40" s="205"/>
      <c r="CH40" s="205"/>
      <c r="CI40" s="61"/>
      <c r="CJ40" s="56"/>
      <c r="CK40" s="56"/>
      <c r="CL40" s="170"/>
      <c r="CM40" s="56"/>
      <c r="CN40" s="205"/>
      <c r="CO40" s="205"/>
      <c r="CP40" s="61"/>
      <c r="CQ40" s="56"/>
      <c r="CR40" s="56"/>
      <c r="CS40" s="170"/>
      <c r="CT40" s="56"/>
      <c r="CU40" s="205"/>
      <c r="CV40" s="205"/>
    </row>
    <row r="41" spans="2:100" ht="150" customHeight="1">
      <c r="B41" s="385"/>
      <c r="C41" s="388"/>
      <c r="D41" s="196" t="s">
        <v>125</v>
      </c>
      <c r="E41" s="247">
        <v>1.9199999999999998E-2</v>
      </c>
      <c r="F41" s="228" t="s">
        <v>64</v>
      </c>
      <c r="G41" s="228" t="s">
        <v>491</v>
      </c>
      <c r="H41" s="228" t="s">
        <v>485</v>
      </c>
      <c r="I41" s="228" t="s">
        <v>486</v>
      </c>
      <c r="J41" s="228" t="s">
        <v>487</v>
      </c>
      <c r="K41" s="229">
        <v>44440</v>
      </c>
      <c r="L41" s="229">
        <v>44560</v>
      </c>
      <c r="M41" s="230" t="s">
        <v>65</v>
      </c>
      <c r="N41" s="230" t="s">
        <v>126</v>
      </c>
      <c r="O41" s="228" t="s">
        <v>566</v>
      </c>
      <c r="P41" s="230" t="s">
        <v>67</v>
      </c>
      <c r="Q41" s="197">
        <v>0</v>
      </c>
      <c r="R41" s="191">
        <v>2020</v>
      </c>
      <c r="S41" s="197">
        <v>1</v>
      </c>
      <c r="T41" s="197"/>
      <c r="U41" s="197"/>
      <c r="V41" s="197"/>
      <c r="W41" s="197"/>
      <c r="X41" s="197"/>
      <c r="Y41" s="197">
        <v>1</v>
      </c>
      <c r="Z41" s="170">
        <v>176</v>
      </c>
      <c r="AA41" s="170"/>
      <c r="AB41" s="170"/>
      <c r="AC41" s="170"/>
      <c r="AD41" s="170"/>
      <c r="AE41" s="170"/>
      <c r="AF41" s="170">
        <f t="shared" si="2"/>
        <v>176</v>
      </c>
      <c r="AG41" s="170">
        <f t="shared" si="32"/>
        <v>176</v>
      </c>
      <c r="AH41" s="189" t="s">
        <v>75</v>
      </c>
      <c r="AI41" s="170"/>
      <c r="AJ41" s="189"/>
      <c r="AK41" s="170"/>
      <c r="AL41" s="189"/>
      <c r="AM41" s="170"/>
      <c r="AN41" s="189"/>
      <c r="AO41" s="170"/>
      <c r="AP41" s="189"/>
      <c r="AQ41" s="170"/>
      <c r="AR41" s="189"/>
      <c r="AS41" s="170"/>
      <c r="AT41" s="189"/>
      <c r="AU41" s="170"/>
      <c r="AV41" s="189"/>
      <c r="AW41" s="170"/>
      <c r="AX41" s="189"/>
      <c r="AY41" s="170"/>
      <c r="AZ41" s="189"/>
      <c r="BA41" s="170"/>
      <c r="BB41" s="189"/>
      <c r="BC41" s="170"/>
      <c r="BD41" s="189"/>
      <c r="BE41" s="195">
        <f t="shared" si="4"/>
        <v>176</v>
      </c>
      <c r="BF41" s="34"/>
      <c r="BG41" s="61"/>
      <c r="BH41" s="56"/>
      <c r="BI41" s="56"/>
      <c r="BJ41" s="170"/>
      <c r="BK41" s="56"/>
      <c r="BL41" s="205"/>
      <c r="BM41" s="205"/>
      <c r="BN41" s="61"/>
      <c r="BO41" s="56"/>
      <c r="BP41" s="56"/>
      <c r="BQ41" s="170"/>
      <c r="BR41" s="56"/>
      <c r="BS41" s="205"/>
      <c r="BT41" s="205"/>
      <c r="BU41" s="61"/>
      <c r="BV41" s="56"/>
      <c r="BW41" s="56"/>
      <c r="BX41" s="170"/>
      <c r="BY41" s="56"/>
      <c r="BZ41" s="205"/>
      <c r="CA41" s="205"/>
      <c r="CB41" s="61"/>
      <c r="CC41" s="56"/>
      <c r="CD41" s="56"/>
      <c r="CE41" s="170"/>
      <c r="CF41" s="56"/>
      <c r="CG41" s="205"/>
      <c r="CH41" s="205"/>
      <c r="CI41" s="61"/>
      <c r="CJ41" s="56"/>
      <c r="CK41" s="56"/>
      <c r="CL41" s="170"/>
      <c r="CM41" s="56"/>
      <c r="CN41" s="205"/>
      <c r="CO41" s="205"/>
      <c r="CP41" s="61"/>
      <c r="CQ41" s="56"/>
      <c r="CR41" s="56"/>
      <c r="CS41" s="170"/>
      <c r="CT41" s="56"/>
      <c r="CU41" s="205"/>
      <c r="CV41" s="205"/>
    </row>
    <row r="42" spans="2:100" ht="77.150000000000006" customHeight="1">
      <c r="B42" s="386"/>
      <c r="C42" s="389"/>
      <c r="D42" s="196" t="s">
        <v>127</v>
      </c>
      <c r="E42" s="247">
        <v>1.9199999999999998E-2</v>
      </c>
      <c r="F42" s="228" t="s">
        <v>64</v>
      </c>
      <c r="G42" s="228" t="s">
        <v>494</v>
      </c>
      <c r="H42" s="228" t="s">
        <v>488</v>
      </c>
      <c r="I42" s="228" t="s">
        <v>489</v>
      </c>
      <c r="J42" s="228" t="s">
        <v>490</v>
      </c>
      <c r="K42" s="229">
        <v>44440</v>
      </c>
      <c r="L42" s="229">
        <v>45657</v>
      </c>
      <c r="M42" s="230" t="s">
        <v>65</v>
      </c>
      <c r="N42" s="230" t="s">
        <v>128</v>
      </c>
      <c r="O42" s="228" t="s">
        <v>129</v>
      </c>
      <c r="P42" s="230" t="s">
        <v>130</v>
      </c>
      <c r="Q42" s="197">
        <v>0</v>
      </c>
      <c r="R42" s="191">
        <v>2020</v>
      </c>
      <c r="S42" s="197">
        <v>1</v>
      </c>
      <c r="T42" s="197">
        <v>1</v>
      </c>
      <c r="U42" s="197">
        <v>1</v>
      </c>
      <c r="V42" s="197">
        <v>1</v>
      </c>
      <c r="W42" s="197"/>
      <c r="X42" s="197"/>
      <c r="Y42" s="197">
        <v>1</v>
      </c>
      <c r="Z42" s="170">
        <v>109</v>
      </c>
      <c r="AA42" s="170">
        <v>114</v>
      </c>
      <c r="AB42" s="170">
        <v>118</v>
      </c>
      <c r="AC42" s="170">
        <v>123</v>
      </c>
      <c r="AD42" s="170"/>
      <c r="AE42" s="170"/>
      <c r="AF42" s="170">
        <f t="shared" si="2"/>
        <v>464</v>
      </c>
      <c r="AG42" s="170">
        <f t="shared" si="32"/>
        <v>109</v>
      </c>
      <c r="AH42" s="189" t="s">
        <v>68</v>
      </c>
      <c r="AI42" s="170"/>
      <c r="AJ42" s="189"/>
      <c r="AK42" s="170">
        <f>AA42</f>
        <v>114</v>
      </c>
      <c r="AL42" s="189" t="s">
        <v>68</v>
      </c>
      <c r="AM42" s="170"/>
      <c r="AN42" s="189"/>
      <c r="AO42" s="170">
        <f>AB42</f>
        <v>118</v>
      </c>
      <c r="AP42" s="189" t="s">
        <v>68</v>
      </c>
      <c r="AQ42" s="170"/>
      <c r="AR42" s="189"/>
      <c r="AS42" s="170">
        <f>AC42</f>
        <v>123</v>
      </c>
      <c r="AT42" s="189" t="s">
        <v>68</v>
      </c>
      <c r="AU42" s="170"/>
      <c r="AV42" s="189"/>
      <c r="AW42" s="170"/>
      <c r="AX42" s="189"/>
      <c r="AY42" s="170"/>
      <c r="AZ42" s="189"/>
      <c r="BA42" s="170"/>
      <c r="BB42" s="189"/>
      <c r="BC42" s="170"/>
      <c r="BD42" s="189"/>
      <c r="BE42" s="195">
        <f t="shared" si="4"/>
        <v>464</v>
      </c>
      <c r="BF42" s="34"/>
      <c r="BG42" s="61"/>
      <c r="BH42" s="56"/>
      <c r="BI42" s="56"/>
      <c r="BJ42" s="170"/>
      <c r="BK42" s="56"/>
      <c r="BL42" s="205"/>
      <c r="BM42" s="205"/>
      <c r="BN42" s="61"/>
      <c r="BO42" s="56"/>
      <c r="BP42" s="56"/>
      <c r="BQ42" s="170"/>
      <c r="BR42" s="56"/>
      <c r="BS42" s="205"/>
      <c r="BT42" s="205"/>
      <c r="BU42" s="61"/>
      <c r="BV42" s="56"/>
      <c r="BW42" s="56"/>
      <c r="BX42" s="170"/>
      <c r="BY42" s="56"/>
      <c r="BZ42" s="205"/>
      <c r="CA42" s="205"/>
      <c r="CB42" s="61"/>
      <c r="CC42" s="56"/>
      <c r="CD42" s="56"/>
      <c r="CE42" s="170"/>
      <c r="CF42" s="56"/>
      <c r="CG42" s="205"/>
      <c r="CH42" s="205"/>
      <c r="CI42" s="61"/>
      <c r="CJ42" s="56"/>
      <c r="CK42" s="56"/>
      <c r="CL42" s="170"/>
      <c r="CM42" s="56"/>
      <c r="CN42" s="205"/>
      <c r="CO42" s="205"/>
      <c r="CP42" s="61"/>
      <c r="CQ42" s="56"/>
      <c r="CR42" s="56"/>
      <c r="CS42" s="170"/>
      <c r="CT42" s="56"/>
      <c r="CU42" s="205"/>
      <c r="CV42" s="205"/>
    </row>
    <row r="43" spans="2:100" ht="288.75" customHeight="1">
      <c r="B43" s="384" t="s">
        <v>581</v>
      </c>
      <c r="C43" s="387">
        <v>0.25</v>
      </c>
      <c r="D43" s="196" t="s">
        <v>131</v>
      </c>
      <c r="E43" s="247">
        <v>3.1300000000000001E-2</v>
      </c>
      <c r="F43" s="228" t="s">
        <v>64</v>
      </c>
      <c r="G43" s="228" t="s">
        <v>496</v>
      </c>
      <c r="H43" s="228" t="s">
        <v>503</v>
      </c>
      <c r="I43" s="228" t="s">
        <v>599</v>
      </c>
      <c r="J43" s="228" t="s">
        <v>614</v>
      </c>
      <c r="K43" s="229">
        <v>44440</v>
      </c>
      <c r="L43" s="229">
        <v>46203</v>
      </c>
      <c r="M43" s="230" t="s">
        <v>70</v>
      </c>
      <c r="N43" s="230" t="s">
        <v>372</v>
      </c>
      <c r="O43" s="228" t="s">
        <v>132</v>
      </c>
      <c r="P43" s="230" t="s">
        <v>67</v>
      </c>
      <c r="Q43" s="191">
        <v>0</v>
      </c>
      <c r="R43" s="191">
        <v>2020</v>
      </c>
      <c r="S43" s="191">
        <v>6</v>
      </c>
      <c r="T43" s="191">
        <f>S43+13</f>
        <v>19</v>
      </c>
      <c r="U43" s="191">
        <f>T43+13</f>
        <v>32</v>
      </c>
      <c r="V43" s="191">
        <f>U43+13</f>
        <v>45</v>
      </c>
      <c r="W43" s="191">
        <f>V43+13</f>
        <v>58</v>
      </c>
      <c r="X43" s="191">
        <f>W43+7</f>
        <v>65</v>
      </c>
      <c r="Y43" s="191">
        <v>65</v>
      </c>
      <c r="Z43" s="170">
        <v>34</v>
      </c>
      <c r="AA43" s="170">
        <v>35</v>
      </c>
      <c r="AB43" s="170">
        <v>36</v>
      </c>
      <c r="AC43" s="170">
        <v>37</v>
      </c>
      <c r="AD43" s="170">
        <v>38</v>
      </c>
      <c r="AE43" s="170">
        <v>39</v>
      </c>
      <c r="AF43" s="170">
        <f t="shared" si="2"/>
        <v>219</v>
      </c>
      <c r="AG43" s="170">
        <f t="shared" si="32"/>
        <v>34</v>
      </c>
      <c r="AH43" s="189" t="s">
        <v>68</v>
      </c>
      <c r="AI43" s="170"/>
      <c r="AJ43" s="189"/>
      <c r="AK43" s="170">
        <f>AA43</f>
        <v>35</v>
      </c>
      <c r="AL43" s="189" t="s">
        <v>68</v>
      </c>
      <c r="AM43" s="170"/>
      <c r="AN43" s="189"/>
      <c r="AO43" s="170">
        <f>AB43</f>
        <v>36</v>
      </c>
      <c r="AP43" s="189" t="s">
        <v>68</v>
      </c>
      <c r="AQ43" s="170"/>
      <c r="AR43" s="189"/>
      <c r="AS43" s="170">
        <f>+AC43</f>
        <v>37</v>
      </c>
      <c r="AT43" s="189" t="s">
        <v>68</v>
      </c>
      <c r="AU43" s="170"/>
      <c r="AV43" s="189"/>
      <c r="AW43" s="170">
        <f>+AD43</f>
        <v>38</v>
      </c>
      <c r="AX43" s="189" t="s">
        <v>68</v>
      </c>
      <c r="AY43" s="170"/>
      <c r="AZ43" s="189"/>
      <c r="BA43" s="170">
        <f>+AE43</f>
        <v>39</v>
      </c>
      <c r="BB43" s="189" t="s">
        <v>68</v>
      </c>
      <c r="BC43" s="170"/>
      <c r="BD43" s="189"/>
      <c r="BE43" s="195">
        <f t="shared" si="4"/>
        <v>219</v>
      </c>
      <c r="BF43" s="34"/>
      <c r="BG43" s="61"/>
      <c r="BH43" s="56"/>
      <c r="BI43" s="56"/>
      <c r="BJ43" s="170"/>
      <c r="BK43" s="56"/>
      <c r="BL43" s="205"/>
      <c r="BM43" s="205"/>
      <c r="BN43" s="61"/>
      <c r="BO43" s="56"/>
      <c r="BP43" s="56"/>
      <c r="BQ43" s="170"/>
      <c r="BR43" s="56"/>
      <c r="BS43" s="205"/>
      <c r="BT43" s="205"/>
      <c r="BU43" s="61"/>
      <c r="BV43" s="56"/>
      <c r="BW43" s="56"/>
      <c r="BX43" s="170"/>
      <c r="BY43" s="56"/>
      <c r="BZ43" s="205"/>
      <c r="CA43" s="205"/>
      <c r="CB43" s="61"/>
      <c r="CC43" s="56"/>
      <c r="CD43" s="56"/>
      <c r="CE43" s="170"/>
      <c r="CF43" s="56"/>
      <c r="CG43" s="205"/>
      <c r="CH43" s="205"/>
      <c r="CI43" s="61"/>
      <c r="CJ43" s="56"/>
      <c r="CK43" s="56"/>
      <c r="CL43" s="170"/>
      <c r="CM43" s="56"/>
      <c r="CN43" s="205"/>
      <c r="CO43" s="205"/>
      <c r="CP43" s="61"/>
      <c r="CQ43" s="56"/>
      <c r="CR43" s="56"/>
      <c r="CS43" s="170"/>
      <c r="CT43" s="56"/>
      <c r="CU43" s="205"/>
      <c r="CV43" s="205"/>
    </row>
    <row r="44" spans="2:100" ht="244.5" customHeight="1">
      <c r="B44" s="385"/>
      <c r="C44" s="388"/>
      <c r="D44" s="196" t="s">
        <v>133</v>
      </c>
      <c r="E44" s="247">
        <v>3.1300000000000001E-2</v>
      </c>
      <c r="F44" s="228" t="s">
        <v>64</v>
      </c>
      <c r="G44" s="228" t="s">
        <v>400</v>
      </c>
      <c r="H44" s="228" t="s">
        <v>497</v>
      </c>
      <c r="I44" s="228" t="s">
        <v>600</v>
      </c>
      <c r="J44" s="228" t="s">
        <v>615</v>
      </c>
      <c r="K44" s="229">
        <v>44440</v>
      </c>
      <c r="L44" s="229">
        <v>46203</v>
      </c>
      <c r="M44" s="230" t="s">
        <v>65</v>
      </c>
      <c r="N44" s="230" t="s">
        <v>401</v>
      </c>
      <c r="O44" s="228" t="s">
        <v>504</v>
      </c>
      <c r="P44" s="230" t="s">
        <v>67</v>
      </c>
      <c r="Q44" s="197">
        <v>0</v>
      </c>
      <c r="R44" s="191">
        <v>2020</v>
      </c>
      <c r="S44" s="197">
        <v>0.1</v>
      </c>
      <c r="T44" s="197">
        <v>0.5</v>
      </c>
      <c r="U44" s="197">
        <v>0.6</v>
      </c>
      <c r="V44" s="197">
        <v>0.7</v>
      </c>
      <c r="W44" s="197">
        <v>0.8</v>
      </c>
      <c r="X44" s="197">
        <v>1</v>
      </c>
      <c r="Y44" s="197">
        <v>1</v>
      </c>
      <c r="Z44" s="170">
        <v>13</v>
      </c>
      <c r="AA44" s="170">
        <v>26</v>
      </c>
      <c r="AB44" s="170">
        <v>27</v>
      </c>
      <c r="AC44" s="170">
        <v>27</v>
      </c>
      <c r="AD44" s="170">
        <v>28</v>
      </c>
      <c r="AE44" s="170">
        <v>29</v>
      </c>
      <c r="AF44" s="170">
        <f t="shared" si="2"/>
        <v>150</v>
      </c>
      <c r="AG44" s="170">
        <f>Z44</f>
        <v>13</v>
      </c>
      <c r="AH44" s="189" t="s">
        <v>124</v>
      </c>
      <c r="AI44" s="170"/>
      <c r="AJ44" s="189"/>
      <c r="AK44" s="170">
        <f>AA44</f>
        <v>26</v>
      </c>
      <c r="AL44" s="189" t="s">
        <v>124</v>
      </c>
      <c r="AM44" s="170"/>
      <c r="AN44" s="189"/>
      <c r="AO44" s="170">
        <f>AB44</f>
        <v>27</v>
      </c>
      <c r="AP44" s="189" t="s">
        <v>124</v>
      </c>
      <c r="AQ44" s="170"/>
      <c r="AR44" s="189"/>
      <c r="AS44" s="170">
        <f>AC44</f>
        <v>27</v>
      </c>
      <c r="AT44" s="189" t="s">
        <v>124</v>
      </c>
      <c r="AU44" s="170"/>
      <c r="AV44" s="189"/>
      <c r="AW44" s="170">
        <f>AD44</f>
        <v>28</v>
      </c>
      <c r="AX44" s="189" t="s">
        <v>124</v>
      </c>
      <c r="AY44" s="170"/>
      <c r="AZ44" s="189"/>
      <c r="BA44" s="170">
        <f>AE44</f>
        <v>29</v>
      </c>
      <c r="BB44" s="189" t="s">
        <v>124</v>
      </c>
      <c r="BC44" s="170"/>
      <c r="BD44" s="189"/>
      <c r="BE44" s="195">
        <f t="shared" si="4"/>
        <v>150</v>
      </c>
      <c r="BF44" s="34"/>
      <c r="BG44" s="61"/>
      <c r="BH44" s="56"/>
      <c r="BI44" s="56"/>
      <c r="BJ44" s="170"/>
      <c r="BK44" s="56"/>
      <c r="BL44" s="205"/>
      <c r="BM44" s="205"/>
      <c r="BN44" s="61"/>
      <c r="BO44" s="56"/>
      <c r="BP44" s="56"/>
      <c r="BQ44" s="170"/>
      <c r="BR44" s="56"/>
      <c r="BS44" s="205"/>
      <c r="BT44" s="205"/>
      <c r="BU44" s="61"/>
      <c r="BV44" s="56"/>
      <c r="BW44" s="56"/>
      <c r="BX44" s="170"/>
      <c r="BY44" s="56"/>
      <c r="BZ44" s="205"/>
      <c r="CA44" s="205"/>
      <c r="CB44" s="61"/>
      <c r="CC44" s="56"/>
      <c r="CD44" s="56"/>
      <c r="CE44" s="170"/>
      <c r="CF44" s="56"/>
      <c r="CG44" s="205"/>
      <c r="CH44" s="205"/>
      <c r="CI44" s="61"/>
      <c r="CJ44" s="56"/>
      <c r="CK44" s="56"/>
      <c r="CL44" s="170"/>
      <c r="CM44" s="56"/>
      <c r="CN44" s="205"/>
      <c r="CO44" s="205"/>
      <c r="CP44" s="61"/>
      <c r="CQ44" s="56"/>
      <c r="CR44" s="56"/>
      <c r="CS44" s="170"/>
      <c r="CT44" s="56"/>
      <c r="CU44" s="205"/>
      <c r="CV44" s="205"/>
    </row>
    <row r="45" spans="2:100" ht="77.150000000000006" customHeight="1">
      <c r="B45" s="385"/>
      <c r="C45" s="388"/>
      <c r="D45" s="196" t="s">
        <v>134</v>
      </c>
      <c r="E45" s="247">
        <v>3.1300000000000001E-2</v>
      </c>
      <c r="F45" s="228" t="s">
        <v>64</v>
      </c>
      <c r="G45" s="228" t="s">
        <v>135</v>
      </c>
      <c r="H45" s="228" t="s">
        <v>402</v>
      </c>
      <c r="I45" s="228" t="s">
        <v>588</v>
      </c>
      <c r="J45" s="228" t="s">
        <v>589</v>
      </c>
      <c r="K45" s="229">
        <v>44440</v>
      </c>
      <c r="L45" s="229">
        <v>45291</v>
      </c>
      <c r="M45" s="230" t="s">
        <v>65</v>
      </c>
      <c r="N45" s="230" t="s">
        <v>136</v>
      </c>
      <c r="O45" s="228" t="s">
        <v>137</v>
      </c>
      <c r="P45" s="230" t="s">
        <v>67</v>
      </c>
      <c r="Q45" s="191">
        <v>0</v>
      </c>
      <c r="R45" s="191">
        <v>2020</v>
      </c>
      <c r="S45" s="191">
        <v>1</v>
      </c>
      <c r="T45" s="191">
        <v>2</v>
      </c>
      <c r="U45" s="191">
        <v>3</v>
      </c>
      <c r="V45" s="191"/>
      <c r="W45" s="191"/>
      <c r="X45" s="191"/>
      <c r="Y45" s="191">
        <v>3</v>
      </c>
      <c r="Z45" s="170"/>
      <c r="AA45" s="170"/>
      <c r="AB45" s="170"/>
      <c r="AC45" s="170"/>
      <c r="AD45" s="170"/>
      <c r="AE45" s="170"/>
      <c r="AF45" s="170" t="str">
        <f t="shared" si="2"/>
        <v/>
      </c>
      <c r="AG45" s="170"/>
      <c r="AH45" s="189" t="s">
        <v>75</v>
      </c>
      <c r="AI45" s="170"/>
      <c r="AJ45" s="189"/>
      <c r="AK45" s="170"/>
      <c r="AL45" s="189" t="s">
        <v>75</v>
      </c>
      <c r="AM45" s="170"/>
      <c r="AN45" s="189"/>
      <c r="AO45" s="170"/>
      <c r="AP45" s="189" t="s">
        <v>75</v>
      </c>
      <c r="AQ45" s="170"/>
      <c r="AR45" s="189"/>
      <c r="AS45" s="170"/>
      <c r="AT45" s="189"/>
      <c r="AU45" s="170"/>
      <c r="AV45" s="189"/>
      <c r="AW45" s="170"/>
      <c r="AX45" s="189"/>
      <c r="AY45" s="170"/>
      <c r="AZ45" s="189"/>
      <c r="BA45" s="170"/>
      <c r="BB45" s="189"/>
      <c r="BC45" s="170"/>
      <c r="BD45" s="189"/>
      <c r="BE45" s="195" t="str">
        <f t="shared" si="4"/>
        <v/>
      </c>
      <c r="BF45" s="34"/>
      <c r="BG45" s="61"/>
      <c r="BH45" s="56"/>
      <c r="BI45" s="56"/>
      <c r="BJ45" s="170"/>
      <c r="BK45" s="56"/>
      <c r="BL45" s="205"/>
      <c r="BM45" s="205"/>
      <c r="BN45" s="61"/>
      <c r="BO45" s="56"/>
      <c r="BP45" s="56"/>
      <c r="BQ45" s="170"/>
      <c r="BR45" s="56"/>
      <c r="BS45" s="205"/>
      <c r="BT45" s="205"/>
      <c r="BU45" s="61"/>
      <c r="BV45" s="56"/>
      <c r="BW45" s="56"/>
      <c r="BX45" s="170"/>
      <c r="BY45" s="56"/>
      <c r="BZ45" s="205"/>
      <c r="CA45" s="205"/>
      <c r="CB45" s="61"/>
      <c r="CC45" s="56"/>
      <c r="CD45" s="56"/>
      <c r="CE45" s="170"/>
      <c r="CF45" s="56"/>
      <c r="CG45" s="205"/>
      <c r="CH45" s="205"/>
      <c r="CI45" s="61"/>
      <c r="CJ45" s="56"/>
      <c r="CK45" s="56"/>
      <c r="CL45" s="170"/>
      <c r="CM45" s="56"/>
      <c r="CN45" s="205"/>
      <c r="CO45" s="205"/>
      <c r="CP45" s="61"/>
      <c r="CQ45" s="56"/>
      <c r="CR45" s="56"/>
      <c r="CS45" s="170"/>
      <c r="CT45" s="56"/>
      <c r="CU45" s="205"/>
      <c r="CV45" s="205"/>
    </row>
    <row r="46" spans="2:100" ht="105" customHeight="1">
      <c r="B46" s="385"/>
      <c r="C46" s="388"/>
      <c r="D46" s="196" t="s">
        <v>436</v>
      </c>
      <c r="E46" s="247">
        <v>3.1300000000000001E-2</v>
      </c>
      <c r="F46" s="228" t="s">
        <v>64</v>
      </c>
      <c r="G46" s="228" t="s">
        <v>393</v>
      </c>
      <c r="H46" s="228" t="s">
        <v>445</v>
      </c>
      <c r="I46" s="228" t="s">
        <v>446</v>
      </c>
      <c r="J46" s="228" t="s">
        <v>447</v>
      </c>
      <c r="K46" s="229">
        <v>44440</v>
      </c>
      <c r="L46" s="229">
        <v>46022</v>
      </c>
      <c r="M46" s="230" t="s">
        <v>65</v>
      </c>
      <c r="N46" s="230" t="s">
        <v>138</v>
      </c>
      <c r="O46" s="228" t="s">
        <v>139</v>
      </c>
      <c r="P46" s="230" t="s">
        <v>67</v>
      </c>
      <c r="Q46" s="191">
        <v>0</v>
      </c>
      <c r="R46" s="191">
        <v>2020</v>
      </c>
      <c r="S46" s="191">
        <v>1</v>
      </c>
      <c r="T46" s="191">
        <v>2</v>
      </c>
      <c r="U46" s="191">
        <v>3</v>
      </c>
      <c r="V46" s="191">
        <v>4</v>
      </c>
      <c r="W46" s="191">
        <v>5</v>
      </c>
      <c r="X46" s="191"/>
      <c r="Y46" s="191">
        <v>5</v>
      </c>
      <c r="Z46" s="170">
        <v>33</v>
      </c>
      <c r="AA46" s="170">
        <v>34</v>
      </c>
      <c r="AB46" s="170">
        <v>35</v>
      </c>
      <c r="AC46" s="170">
        <v>36</v>
      </c>
      <c r="AD46" s="170">
        <v>37</v>
      </c>
      <c r="AE46" s="170"/>
      <c r="AF46" s="170">
        <f t="shared" si="2"/>
        <v>175</v>
      </c>
      <c r="AG46" s="170">
        <f>Z46</f>
        <v>33</v>
      </c>
      <c r="AH46" s="189" t="s">
        <v>68</v>
      </c>
      <c r="AI46" s="170"/>
      <c r="AJ46" s="189"/>
      <c r="AK46" s="170">
        <f t="shared" ref="AK46:AK50" si="34">AA46</f>
        <v>34</v>
      </c>
      <c r="AL46" s="189" t="s">
        <v>68</v>
      </c>
      <c r="AM46" s="170"/>
      <c r="AN46" s="189"/>
      <c r="AO46" s="170">
        <f>AB46</f>
        <v>35</v>
      </c>
      <c r="AP46" s="189" t="s">
        <v>68</v>
      </c>
      <c r="AQ46" s="170"/>
      <c r="AR46" s="189"/>
      <c r="AS46" s="170">
        <f>AC46</f>
        <v>36</v>
      </c>
      <c r="AT46" s="189" t="s">
        <v>68</v>
      </c>
      <c r="AU46" s="170"/>
      <c r="AV46" s="189"/>
      <c r="AW46" s="170">
        <f>AD46</f>
        <v>37</v>
      </c>
      <c r="AX46" s="189" t="s">
        <v>68</v>
      </c>
      <c r="AY46" s="170"/>
      <c r="AZ46" s="189"/>
      <c r="BA46" s="170"/>
      <c r="BB46" s="189"/>
      <c r="BC46" s="170"/>
      <c r="BD46" s="189"/>
      <c r="BE46" s="195">
        <f t="shared" si="4"/>
        <v>175</v>
      </c>
      <c r="BF46" s="34"/>
      <c r="BG46" s="61"/>
      <c r="BH46" s="56"/>
      <c r="BI46" s="56"/>
      <c r="BJ46" s="170"/>
      <c r="BK46" s="56"/>
      <c r="BL46" s="205"/>
      <c r="BM46" s="205"/>
      <c r="BN46" s="61"/>
      <c r="BO46" s="56"/>
      <c r="BP46" s="56"/>
      <c r="BQ46" s="170"/>
      <c r="BR46" s="56"/>
      <c r="BS46" s="205"/>
      <c r="BT46" s="205"/>
      <c r="BU46" s="61"/>
      <c r="BV46" s="56"/>
      <c r="BW46" s="56"/>
      <c r="BX46" s="170"/>
      <c r="BY46" s="56"/>
      <c r="BZ46" s="205"/>
      <c r="CA46" s="205"/>
      <c r="CB46" s="61"/>
      <c r="CC46" s="56"/>
      <c r="CD46" s="56"/>
      <c r="CE46" s="170"/>
      <c r="CF46" s="56"/>
      <c r="CG46" s="205"/>
      <c r="CH46" s="205"/>
      <c r="CI46" s="61"/>
      <c r="CJ46" s="56"/>
      <c r="CK46" s="56"/>
      <c r="CL46" s="170"/>
      <c r="CM46" s="56"/>
      <c r="CN46" s="205"/>
      <c r="CO46" s="205"/>
      <c r="CP46" s="61"/>
      <c r="CQ46" s="56"/>
      <c r="CR46" s="56"/>
      <c r="CS46" s="170"/>
      <c r="CT46" s="56"/>
      <c r="CU46" s="205"/>
      <c r="CV46" s="205"/>
    </row>
    <row r="47" spans="2:100" ht="77.150000000000006" customHeight="1">
      <c r="B47" s="385"/>
      <c r="C47" s="388"/>
      <c r="D47" s="196" t="s">
        <v>140</v>
      </c>
      <c r="E47" s="247">
        <v>3.1199999999999999E-2</v>
      </c>
      <c r="F47" s="228" t="s">
        <v>64</v>
      </c>
      <c r="G47" s="228" t="s">
        <v>393</v>
      </c>
      <c r="H47" s="228" t="s">
        <v>445</v>
      </c>
      <c r="I47" s="228" t="s">
        <v>446</v>
      </c>
      <c r="J47" s="228" t="s">
        <v>447</v>
      </c>
      <c r="K47" s="229">
        <v>44440</v>
      </c>
      <c r="L47" s="229">
        <v>46022</v>
      </c>
      <c r="M47" s="230" t="s">
        <v>70</v>
      </c>
      <c r="N47" s="230" t="s">
        <v>141</v>
      </c>
      <c r="O47" s="228" t="s">
        <v>142</v>
      </c>
      <c r="P47" s="230" t="s">
        <v>130</v>
      </c>
      <c r="Q47" s="197">
        <v>0</v>
      </c>
      <c r="R47" s="191">
        <v>2020</v>
      </c>
      <c r="S47" s="197">
        <v>1</v>
      </c>
      <c r="T47" s="197">
        <v>1</v>
      </c>
      <c r="U47" s="197">
        <v>1</v>
      </c>
      <c r="V47" s="197">
        <v>1</v>
      </c>
      <c r="W47" s="197">
        <v>1</v>
      </c>
      <c r="X47" s="197"/>
      <c r="Y47" s="197">
        <v>1</v>
      </c>
      <c r="Z47" s="170">
        <v>19</v>
      </c>
      <c r="AA47" s="170">
        <v>20</v>
      </c>
      <c r="AB47" s="170">
        <v>21</v>
      </c>
      <c r="AC47" s="170">
        <v>22</v>
      </c>
      <c r="AD47" s="170">
        <v>23</v>
      </c>
      <c r="AE47" s="170"/>
      <c r="AF47" s="170">
        <f t="shared" si="2"/>
        <v>105</v>
      </c>
      <c r="AG47" s="170">
        <f>Z47</f>
        <v>19</v>
      </c>
      <c r="AH47" s="189" t="s">
        <v>68</v>
      </c>
      <c r="AI47" s="170"/>
      <c r="AJ47" s="189"/>
      <c r="AK47" s="170">
        <f t="shared" si="34"/>
        <v>20</v>
      </c>
      <c r="AL47" s="189" t="s">
        <v>68</v>
      </c>
      <c r="AM47" s="170"/>
      <c r="AN47" s="189"/>
      <c r="AO47" s="170">
        <f>AB47</f>
        <v>21</v>
      </c>
      <c r="AP47" s="189" t="s">
        <v>68</v>
      </c>
      <c r="AQ47" s="170"/>
      <c r="AR47" s="189"/>
      <c r="AS47" s="170">
        <f>AC47</f>
        <v>22</v>
      </c>
      <c r="AT47" s="189" t="s">
        <v>68</v>
      </c>
      <c r="AU47" s="170"/>
      <c r="AV47" s="189"/>
      <c r="AW47" s="170">
        <f>AD47</f>
        <v>23</v>
      </c>
      <c r="AX47" s="189" t="s">
        <v>68</v>
      </c>
      <c r="AY47" s="170"/>
      <c r="AZ47" s="189"/>
      <c r="BA47" s="170"/>
      <c r="BB47" s="189"/>
      <c r="BC47" s="170"/>
      <c r="BD47" s="189"/>
      <c r="BE47" s="195">
        <f t="shared" si="4"/>
        <v>105</v>
      </c>
      <c r="BF47" s="34"/>
      <c r="BG47" s="61"/>
      <c r="BH47" s="56"/>
      <c r="BI47" s="56"/>
      <c r="BJ47" s="170"/>
      <c r="BK47" s="56"/>
      <c r="BL47" s="205"/>
      <c r="BM47" s="205"/>
      <c r="BN47" s="61"/>
      <c r="BO47" s="56"/>
      <c r="BP47" s="56"/>
      <c r="BQ47" s="170"/>
      <c r="BR47" s="56"/>
      <c r="BS47" s="205"/>
      <c r="BT47" s="205"/>
      <c r="BU47" s="61"/>
      <c r="BV47" s="56"/>
      <c r="BW47" s="56"/>
      <c r="BX47" s="170"/>
      <c r="BY47" s="56"/>
      <c r="BZ47" s="205"/>
      <c r="CA47" s="205"/>
      <c r="CB47" s="61"/>
      <c r="CC47" s="56"/>
      <c r="CD47" s="56"/>
      <c r="CE47" s="170"/>
      <c r="CF47" s="56"/>
      <c r="CG47" s="205"/>
      <c r="CH47" s="205"/>
      <c r="CI47" s="61"/>
      <c r="CJ47" s="56"/>
      <c r="CK47" s="56"/>
      <c r="CL47" s="170"/>
      <c r="CM47" s="56"/>
      <c r="CN47" s="205"/>
      <c r="CO47" s="205"/>
      <c r="CP47" s="61"/>
      <c r="CQ47" s="56"/>
      <c r="CR47" s="56"/>
      <c r="CS47" s="170"/>
      <c r="CT47" s="56"/>
      <c r="CU47" s="205"/>
      <c r="CV47" s="205"/>
    </row>
    <row r="48" spans="2:100" ht="77.150000000000006" customHeight="1">
      <c r="B48" s="385"/>
      <c r="C48" s="388"/>
      <c r="D48" s="196" t="s">
        <v>143</v>
      </c>
      <c r="E48" s="247">
        <v>3.1199999999999999E-2</v>
      </c>
      <c r="F48" s="228" t="s">
        <v>430</v>
      </c>
      <c r="G48" s="228" t="s">
        <v>442</v>
      </c>
      <c r="H48" s="228" t="s">
        <v>443</v>
      </c>
      <c r="I48" s="228" t="s">
        <v>498</v>
      </c>
      <c r="J48" s="228" t="s">
        <v>444</v>
      </c>
      <c r="K48" s="229">
        <v>44440</v>
      </c>
      <c r="L48" s="229">
        <v>46387</v>
      </c>
      <c r="M48" s="230" t="s">
        <v>70</v>
      </c>
      <c r="N48" s="230" t="s">
        <v>144</v>
      </c>
      <c r="O48" s="228" t="s">
        <v>145</v>
      </c>
      <c r="P48" s="230" t="s">
        <v>67</v>
      </c>
      <c r="Q48" s="191">
        <v>0</v>
      </c>
      <c r="R48" s="191">
        <v>2020</v>
      </c>
      <c r="S48" s="191">
        <v>1</v>
      </c>
      <c r="T48" s="191">
        <v>3</v>
      </c>
      <c r="U48" s="191">
        <v>5</v>
      </c>
      <c r="V48" s="191">
        <v>7</v>
      </c>
      <c r="W48" s="191">
        <v>9</v>
      </c>
      <c r="X48" s="191">
        <v>10</v>
      </c>
      <c r="Y48" s="191">
        <v>10</v>
      </c>
      <c r="Z48" s="170">
        <v>28</v>
      </c>
      <c r="AA48" s="170">
        <v>29</v>
      </c>
      <c r="AB48" s="170">
        <v>30</v>
      </c>
      <c r="AC48" s="170">
        <v>31</v>
      </c>
      <c r="AD48" s="170">
        <v>32</v>
      </c>
      <c r="AE48" s="170">
        <v>33</v>
      </c>
      <c r="AF48" s="170">
        <f t="shared" si="2"/>
        <v>183</v>
      </c>
      <c r="AG48" s="170">
        <f>Z48</f>
        <v>28</v>
      </c>
      <c r="AH48" s="189" t="s">
        <v>68</v>
      </c>
      <c r="AI48" s="170"/>
      <c r="AJ48" s="189"/>
      <c r="AK48" s="170">
        <f t="shared" si="34"/>
        <v>29</v>
      </c>
      <c r="AL48" s="189" t="s">
        <v>68</v>
      </c>
      <c r="AM48" s="170"/>
      <c r="AN48" s="189"/>
      <c r="AO48" s="170">
        <f>AB48</f>
        <v>30</v>
      </c>
      <c r="AP48" s="189" t="s">
        <v>68</v>
      </c>
      <c r="AQ48" s="170"/>
      <c r="AR48" s="189"/>
      <c r="AS48" s="170">
        <f>AC48</f>
        <v>31</v>
      </c>
      <c r="AT48" s="189" t="s">
        <v>68</v>
      </c>
      <c r="AU48" s="170"/>
      <c r="AV48" s="189"/>
      <c r="AW48" s="170">
        <f>AD48</f>
        <v>32</v>
      </c>
      <c r="AX48" s="189" t="s">
        <v>68</v>
      </c>
      <c r="AY48" s="170"/>
      <c r="AZ48" s="189"/>
      <c r="BA48" s="170">
        <f>AE48</f>
        <v>33</v>
      </c>
      <c r="BB48" s="189" t="s">
        <v>68</v>
      </c>
      <c r="BC48" s="170"/>
      <c r="BD48" s="189"/>
      <c r="BE48" s="195">
        <f t="shared" si="4"/>
        <v>183</v>
      </c>
      <c r="BF48" s="34"/>
      <c r="BG48" s="61"/>
      <c r="BH48" s="56"/>
      <c r="BI48" s="56"/>
      <c r="BJ48" s="170"/>
      <c r="BK48" s="56"/>
      <c r="BL48" s="205"/>
      <c r="BM48" s="205"/>
      <c r="BN48" s="61"/>
      <c r="BO48" s="56"/>
      <c r="BP48" s="56"/>
      <c r="BQ48" s="170"/>
      <c r="BR48" s="56"/>
      <c r="BS48" s="205"/>
      <c r="BT48" s="205"/>
      <c r="BU48" s="61"/>
      <c r="BV48" s="56"/>
      <c r="BW48" s="56"/>
      <c r="BX48" s="170"/>
      <c r="BY48" s="56"/>
      <c r="BZ48" s="205"/>
      <c r="CA48" s="205"/>
      <c r="CB48" s="61"/>
      <c r="CC48" s="56"/>
      <c r="CD48" s="56"/>
      <c r="CE48" s="170"/>
      <c r="CF48" s="56"/>
      <c r="CG48" s="205"/>
      <c r="CH48" s="205"/>
      <c r="CI48" s="61"/>
      <c r="CJ48" s="56"/>
      <c r="CK48" s="56"/>
      <c r="CL48" s="170"/>
      <c r="CM48" s="56"/>
      <c r="CN48" s="205"/>
      <c r="CO48" s="205"/>
      <c r="CP48" s="61"/>
      <c r="CQ48" s="56"/>
      <c r="CR48" s="56"/>
      <c r="CS48" s="170"/>
      <c r="CT48" s="56"/>
      <c r="CU48" s="205"/>
      <c r="CV48" s="205"/>
    </row>
    <row r="49" spans="1:100" ht="77.150000000000006" customHeight="1">
      <c r="B49" s="385"/>
      <c r="C49" s="388"/>
      <c r="D49" s="196" t="s">
        <v>146</v>
      </c>
      <c r="E49" s="247">
        <v>3.1199999999999999E-2</v>
      </c>
      <c r="F49" s="228" t="s">
        <v>429</v>
      </c>
      <c r="G49" s="228" t="s">
        <v>403</v>
      </c>
      <c r="H49" s="228" t="s">
        <v>404</v>
      </c>
      <c r="I49" s="228" t="s">
        <v>601</v>
      </c>
      <c r="J49" s="228" t="s">
        <v>616</v>
      </c>
      <c r="K49" s="229">
        <v>44440</v>
      </c>
      <c r="L49" s="229">
        <v>46022</v>
      </c>
      <c r="M49" s="230" t="s">
        <v>65</v>
      </c>
      <c r="N49" s="234" t="s">
        <v>148</v>
      </c>
      <c r="O49" s="224" t="s">
        <v>405</v>
      </c>
      <c r="P49" s="230" t="s">
        <v>67</v>
      </c>
      <c r="Q49" s="223">
        <v>0</v>
      </c>
      <c r="R49" s="224">
        <v>2020</v>
      </c>
      <c r="S49" s="197">
        <v>0.2</v>
      </c>
      <c r="T49" s="197">
        <v>0.4</v>
      </c>
      <c r="U49" s="197">
        <v>0.6</v>
      </c>
      <c r="V49" s="197">
        <v>0.8</v>
      </c>
      <c r="W49" s="197">
        <v>1</v>
      </c>
      <c r="X49" s="197"/>
      <c r="Y49" s="197">
        <v>1</v>
      </c>
      <c r="Z49" s="170">
        <v>37</v>
      </c>
      <c r="AA49" s="170">
        <v>38</v>
      </c>
      <c r="AB49" s="170">
        <v>39</v>
      </c>
      <c r="AC49" s="170">
        <v>40</v>
      </c>
      <c r="AD49" s="170">
        <v>42</v>
      </c>
      <c r="AE49" s="170"/>
      <c r="AF49" s="170">
        <f t="shared" si="2"/>
        <v>196</v>
      </c>
      <c r="AG49" s="170">
        <f>+Z49</f>
        <v>37</v>
      </c>
      <c r="AH49" s="189" t="s">
        <v>68</v>
      </c>
      <c r="AI49" s="170"/>
      <c r="AJ49" s="189"/>
      <c r="AK49" s="170">
        <f t="shared" si="34"/>
        <v>38</v>
      </c>
      <c r="AL49" s="189" t="s">
        <v>68</v>
      </c>
      <c r="AM49" s="170"/>
      <c r="AN49" s="189"/>
      <c r="AO49" s="170">
        <f>+AB49</f>
        <v>39</v>
      </c>
      <c r="AP49" s="189" t="s">
        <v>68</v>
      </c>
      <c r="AQ49" s="170"/>
      <c r="AR49" s="189"/>
      <c r="AS49" s="170">
        <f>+AC49</f>
        <v>40</v>
      </c>
      <c r="AT49" s="189" t="s">
        <v>68</v>
      </c>
      <c r="AU49" s="170"/>
      <c r="AV49" s="189"/>
      <c r="AW49" s="170">
        <f>+AD49</f>
        <v>42</v>
      </c>
      <c r="AX49" s="189" t="s">
        <v>68</v>
      </c>
      <c r="AY49" s="170"/>
      <c r="AZ49" s="189"/>
      <c r="BA49" s="170"/>
      <c r="BB49" s="189"/>
      <c r="BC49" s="170"/>
      <c r="BD49" s="189"/>
      <c r="BE49" s="195">
        <f t="shared" si="4"/>
        <v>196</v>
      </c>
      <c r="BF49" s="34"/>
      <c r="BG49" s="61"/>
      <c r="BH49" s="56"/>
      <c r="BI49" s="56"/>
      <c r="BJ49" s="170"/>
      <c r="BK49" s="56"/>
      <c r="BL49" s="205"/>
      <c r="BM49" s="205"/>
      <c r="BN49" s="61"/>
      <c r="BO49" s="56"/>
      <c r="BP49" s="56"/>
      <c r="BQ49" s="170"/>
      <c r="BR49" s="56"/>
      <c r="BS49" s="205"/>
      <c r="BT49" s="205"/>
      <c r="BU49" s="61"/>
      <c r="BV49" s="56"/>
      <c r="BW49" s="56"/>
      <c r="BX49" s="170"/>
      <c r="BY49" s="56"/>
      <c r="BZ49" s="205"/>
      <c r="CA49" s="205"/>
      <c r="CB49" s="61"/>
      <c r="CC49" s="56"/>
      <c r="CD49" s="56"/>
      <c r="CE49" s="170"/>
      <c r="CF49" s="56"/>
      <c r="CG49" s="205"/>
      <c r="CH49" s="205"/>
      <c r="CI49" s="61"/>
      <c r="CJ49" s="56"/>
      <c r="CK49" s="56"/>
      <c r="CL49" s="170"/>
      <c r="CM49" s="56"/>
      <c r="CN49" s="205"/>
      <c r="CO49" s="205"/>
      <c r="CP49" s="61"/>
      <c r="CQ49" s="56"/>
      <c r="CR49" s="56"/>
      <c r="CS49" s="170"/>
      <c r="CT49" s="56"/>
      <c r="CU49" s="205"/>
      <c r="CV49" s="205"/>
    </row>
    <row r="50" spans="1:100" ht="111.75" customHeight="1" thickBot="1">
      <c r="B50" s="386"/>
      <c r="C50" s="389"/>
      <c r="D50" s="196" t="s">
        <v>149</v>
      </c>
      <c r="E50" s="247">
        <v>3.1199999999999999E-2</v>
      </c>
      <c r="F50" s="228" t="s">
        <v>64</v>
      </c>
      <c r="G50" s="228" t="s">
        <v>77</v>
      </c>
      <c r="H50" s="228" t="s">
        <v>150</v>
      </c>
      <c r="I50" s="228" t="s">
        <v>151</v>
      </c>
      <c r="J50" s="228" t="s">
        <v>152</v>
      </c>
      <c r="K50" s="229">
        <v>44440</v>
      </c>
      <c r="L50" s="229">
        <v>46022</v>
      </c>
      <c r="M50" s="230" t="s">
        <v>65</v>
      </c>
      <c r="N50" s="235" t="s">
        <v>153</v>
      </c>
      <c r="O50" s="236" t="s">
        <v>406</v>
      </c>
      <c r="P50" s="230" t="s">
        <v>67</v>
      </c>
      <c r="Q50" s="225">
        <v>0</v>
      </c>
      <c r="R50" s="226">
        <v>2020</v>
      </c>
      <c r="S50" s="197">
        <v>0.1</v>
      </c>
      <c r="T50" s="197">
        <v>0.4</v>
      </c>
      <c r="U50" s="197">
        <v>0.6</v>
      </c>
      <c r="V50" s="197">
        <v>0.8</v>
      </c>
      <c r="W50" s="197">
        <v>1</v>
      </c>
      <c r="X50" s="197"/>
      <c r="Y50" s="197">
        <v>1</v>
      </c>
      <c r="Z50" s="170">
        <v>6</v>
      </c>
      <c r="AA50" s="170">
        <v>6</v>
      </c>
      <c r="AB50" s="170">
        <v>6</v>
      </c>
      <c r="AC50" s="170">
        <v>6</v>
      </c>
      <c r="AD50" s="170">
        <v>6</v>
      </c>
      <c r="AE50" s="170"/>
      <c r="AF50" s="170">
        <f t="shared" si="2"/>
        <v>30</v>
      </c>
      <c r="AG50" s="170">
        <f>Z50</f>
        <v>6</v>
      </c>
      <c r="AH50" s="189" t="s">
        <v>68</v>
      </c>
      <c r="AI50" s="170"/>
      <c r="AJ50" s="189"/>
      <c r="AK50" s="170">
        <f t="shared" si="34"/>
        <v>6</v>
      </c>
      <c r="AL50" s="189" t="s">
        <v>68</v>
      </c>
      <c r="AM50" s="170"/>
      <c r="AN50" s="189"/>
      <c r="AO50" s="170">
        <f>AB50</f>
        <v>6</v>
      </c>
      <c r="AP50" s="189" t="s">
        <v>68</v>
      </c>
      <c r="AQ50" s="170"/>
      <c r="AR50" s="189"/>
      <c r="AS50" s="170">
        <f>AC50</f>
        <v>6</v>
      </c>
      <c r="AT50" s="189" t="s">
        <v>68</v>
      </c>
      <c r="AU50" s="170"/>
      <c r="AV50" s="189"/>
      <c r="AW50" s="170">
        <f>AD50</f>
        <v>6</v>
      </c>
      <c r="AX50" s="189" t="s">
        <v>68</v>
      </c>
      <c r="AY50" s="170"/>
      <c r="AZ50" s="189"/>
      <c r="BA50" s="170"/>
      <c r="BB50" s="189"/>
      <c r="BC50" s="170"/>
      <c r="BD50" s="189"/>
      <c r="BE50" s="195">
        <f t="shared" si="4"/>
        <v>30</v>
      </c>
      <c r="BF50" s="34"/>
      <c r="BG50" s="61"/>
      <c r="BH50" s="56"/>
      <c r="BI50" s="56"/>
      <c r="BJ50" s="170"/>
      <c r="BK50" s="56"/>
      <c r="BL50" s="205"/>
      <c r="BM50" s="205"/>
      <c r="BN50" s="61"/>
      <c r="BO50" s="56"/>
      <c r="BP50" s="56"/>
      <c r="BQ50" s="170"/>
      <c r="BR50" s="56"/>
      <c r="BS50" s="205"/>
      <c r="BT50" s="205"/>
      <c r="BU50" s="61"/>
      <c r="BV50" s="56"/>
      <c r="BW50" s="56"/>
      <c r="BX50" s="170"/>
      <c r="BY50" s="56"/>
      <c r="BZ50" s="205"/>
      <c r="CA50" s="205"/>
      <c r="CB50" s="61"/>
      <c r="CC50" s="56"/>
      <c r="CD50" s="56"/>
      <c r="CE50" s="170"/>
      <c r="CF50" s="56"/>
      <c r="CG50" s="205"/>
      <c r="CH50" s="205"/>
      <c r="CI50" s="61"/>
      <c r="CJ50" s="56"/>
      <c r="CK50" s="56"/>
      <c r="CL50" s="170"/>
      <c r="CM50" s="56"/>
      <c r="CN50" s="205"/>
      <c r="CO50" s="205"/>
      <c r="CP50" s="61"/>
      <c r="CQ50" s="56"/>
      <c r="CR50" s="56"/>
      <c r="CS50" s="170"/>
      <c r="CT50" s="56"/>
      <c r="CU50" s="205"/>
      <c r="CV50" s="205"/>
    </row>
    <row r="51" spans="1:100" ht="24" customHeight="1">
      <c r="A51" s="198"/>
      <c r="B51" s="251"/>
      <c r="C51" s="252"/>
      <c r="D51" s="252"/>
      <c r="E51" s="252"/>
      <c r="F51" s="252"/>
      <c r="G51" s="252"/>
      <c r="H51" s="252"/>
      <c r="I51" s="252"/>
      <c r="J51" s="252"/>
      <c r="K51" s="252"/>
      <c r="L51" s="252"/>
      <c r="M51" s="252"/>
      <c r="N51" s="252"/>
      <c r="O51" s="252"/>
      <c r="P51" s="252"/>
      <c r="Q51" s="252"/>
      <c r="R51" s="252"/>
      <c r="S51" s="253" t="s">
        <v>158</v>
      </c>
      <c r="U51" s="252"/>
      <c r="V51" s="254"/>
      <c r="W51" s="254"/>
      <c r="X51" s="254"/>
      <c r="Z51" s="255">
        <f t="shared" ref="Z51:AE51" si="35">IF(SUM(Z10:Z50)=0,"",SUM(Z10:Z50))</f>
        <v>2896</v>
      </c>
      <c r="AA51" s="255">
        <f t="shared" si="35"/>
        <v>2731</v>
      </c>
      <c r="AB51" s="255">
        <f t="shared" si="35"/>
        <v>2016</v>
      </c>
      <c r="AC51" s="255">
        <f t="shared" si="35"/>
        <v>1855</v>
      </c>
      <c r="AD51" s="255">
        <f t="shared" si="35"/>
        <v>658</v>
      </c>
      <c r="AE51" s="255">
        <f t="shared" si="35"/>
        <v>236</v>
      </c>
      <c r="AF51" s="255">
        <f>+SUM(Z51:AE51)</f>
        <v>10392</v>
      </c>
      <c r="AG51" s="366">
        <f>IF((SUM(AG10:AG50)+SUM(AI10:AI50))=0,"",SUM(AG10:AG50)+SUM(AI10:AI50))</f>
        <v>2896</v>
      </c>
      <c r="AH51" s="367"/>
      <c r="AI51" s="367"/>
      <c r="AJ51" s="368"/>
      <c r="AK51" s="366">
        <f>IF((SUM(AK10:AK50)+SUM(AM10:AM50))=0,"",SUM(AK10:AK50)+SUM(AM10:AM50))</f>
        <v>2731</v>
      </c>
      <c r="AL51" s="367"/>
      <c r="AM51" s="367"/>
      <c r="AN51" s="368"/>
      <c r="AO51" s="366">
        <f>IF((SUM(AO10:AO50)+SUM(AQ10:AQ50))=0,"",SUM(AO10:AO50)+SUM(AQ10:AQ50))</f>
        <v>2016</v>
      </c>
      <c r="AP51" s="367"/>
      <c r="AQ51" s="367"/>
      <c r="AR51" s="368"/>
      <c r="AS51" s="366">
        <f>IF((SUM(AS10:AS50)+SUM(AU10:AU50))=0,"",SUM(AS10:AS50)+SUM(AU10:AU50))</f>
        <v>1855</v>
      </c>
      <c r="AT51" s="367"/>
      <c r="AU51" s="367"/>
      <c r="AV51" s="368"/>
      <c r="AW51" s="366">
        <f>IF((SUM(AW10:AW50)+SUM(AY10:AY50))=0,"",SUM(AW10:AW50)+SUM(AY10:AY50))</f>
        <v>658</v>
      </c>
      <c r="AX51" s="367"/>
      <c r="AY51" s="367"/>
      <c r="AZ51" s="368"/>
      <c r="BA51" s="366">
        <f>IF((SUM(BA10:BA50)+SUM(BC10:BC50))=0,"",SUM(BA10:BA50)+SUM(BC10:BC50))</f>
        <v>236</v>
      </c>
      <c r="BB51" s="367"/>
      <c r="BC51" s="367"/>
      <c r="BD51" s="368"/>
      <c r="BE51" s="256">
        <f>IF(SUM(BE10:BE50)=0,"",SUM(BE10:BE50))</f>
        <v>10392</v>
      </c>
      <c r="BF51" s="204"/>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row>
    <row r="52" spans="1:100" ht="68.25" customHeight="1">
      <c r="B52" s="58"/>
      <c r="C52" s="59"/>
      <c r="D52" s="59"/>
      <c r="E52" s="59"/>
      <c r="F52" s="59"/>
      <c r="G52" s="59"/>
      <c r="H52" s="59"/>
      <c r="I52" s="59"/>
      <c r="J52" s="59"/>
      <c r="K52" s="59"/>
      <c r="L52" s="59"/>
      <c r="M52" s="59"/>
      <c r="N52" s="59"/>
      <c r="O52" s="59"/>
      <c r="P52" s="59"/>
      <c r="Q52" s="59"/>
      <c r="R52" s="59" t="s">
        <v>159</v>
      </c>
      <c r="T52" s="59"/>
      <c r="U52" s="59"/>
      <c r="V52" s="59"/>
      <c r="W52" s="59"/>
      <c r="X52" s="59"/>
      <c r="Y52" s="59"/>
      <c r="Z52" s="221"/>
      <c r="AA52" s="59"/>
      <c r="AB52" s="59"/>
      <c r="AC52" s="59"/>
      <c r="AD52" s="59"/>
      <c r="AE52" s="59"/>
      <c r="AF52" s="220"/>
      <c r="AG52" s="62">
        <f>IF(OR(Z51="",AG51=""),"",AG51-Z51)</f>
        <v>0</v>
      </c>
      <c r="AH52" s="67"/>
      <c r="AI52" s="66"/>
      <c r="AJ52" s="68"/>
      <c r="AK52" s="62">
        <f>IF(OR(AA51="",AK51=""),"",AK51-AA51)</f>
        <v>0</v>
      </c>
      <c r="AL52" s="67"/>
      <c r="AM52" s="66"/>
      <c r="AN52" s="68"/>
      <c r="AO52" s="371">
        <f>IF(OR(AB51="",AO51=""),"",AO51-AB51)</f>
        <v>0</v>
      </c>
      <c r="AP52" s="372"/>
      <c r="AQ52" s="372"/>
      <c r="AR52" s="373"/>
      <c r="AS52" s="371">
        <f>IF(OR(AC51="",AS51=""),"",AS51-AC51)</f>
        <v>0</v>
      </c>
      <c r="AT52" s="372"/>
      <c r="AU52" s="372"/>
      <c r="AV52" s="373"/>
      <c r="AW52" s="371">
        <f>IF(OR(AD51="",AW51=""),"",AW51-AD51)</f>
        <v>0</v>
      </c>
      <c r="AX52" s="372"/>
      <c r="AY52" s="372"/>
      <c r="AZ52" s="373"/>
      <c r="BA52" s="371">
        <f>IF(OR(AE51="",BA51=""),"",BA51-AE51)</f>
        <v>0</v>
      </c>
      <c r="BB52" s="372"/>
      <c r="BC52" s="372"/>
      <c r="BD52" s="373"/>
      <c r="BE52" s="62">
        <f>IF(OR(BE51="",AF51=""),"",BE51-AF51)</f>
        <v>0</v>
      </c>
      <c r="BF52" s="186" t="s">
        <v>160</v>
      </c>
      <c r="BG52" s="375"/>
      <c r="BH52" s="375"/>
      <c r="BI52" s="375"/>
      <c r="BJ52" s="171" t="str">
        <f>IF(SUM(BJ10:BJ50)=0,"",SUM(BJ10:BJ50))</f>
        <v/>
      </c>
      <c r="BK52" s="56" t="str">
        <f>IFERROR(BJ52/AG51,"")</f>
        <v/>
      </c>
      <c r="BL52" s="209" t="str">
        <f>IF(SUMPRODUCT(BL10:BL50,$C$10:$C$50)=0,"",SUMPRODUCT(BL10:BL50,$C$10:$C$50))</f>
        <v/>
      </c>
      <c r="BM52" s="209" t="str">
        <f>IF(SUMPRODUCT(BM10:BM50,$C$10:$C$50)=0,"",SUMPRODUCT(BM10:BM50,$C$10:$C$50))</f>
        <v/>
      </c>
      <c r="BN52" s="375"/>
      <c r="BO52" s="375"/>
      <c r="BP52" s="375"/>
      <c r="BQ52" s="171" t="str">
        <f>IF(SUM(BQ10:BQ50,BJ10:BJ50)=0,"",SUM(BQ10:BQ50,BJ10:BJ50))</f>
        <v/>
      </c>
      <c r="BR52" s="56" t="str">
        <f>IFERROR(BQ52/AG51,"")</f>
        <v/>
      </c>
      <c r="BS52" s="209" t="str">
        <f>IF(SUMPRODUCT(BS10:BS50,$C$10:$C$50)=0,"",SUMPRODUCT(BS10:BS50,$C$10:$C$50))</f>
        <v/>
      </c>
      <c r="BT52" s="209" t="str">
        <f>IF(SUMPRODUCT(BT10:BT50,$C$10:$C$50)=0,"",SUMPRODUCT(BT10:BT50,$C$10:$C$50))</f>
        <v/>
      </c>
      <c r="BU52" s="375"/>
      <c r="BV52" s="375"/>
      <c r="BW52" s="375"/>
      <c r="BX52" s="171" t="str">
        <f>IF(SUM(BX10:BX50)=0,"",SUM(BX10:BX50))</f>
        <v/>
      </c>
      <c r="BY52" s="56" t="str">
        <f>IFERROR(BX52/AK51,"")</f>
        <v/>
      </c>
      <c r="BZ52" s="209" t="str">
        <f>IF(SUMPRODUCT(BZ10:BZ50,$C$10:$C$50)=0,"",SUMPRODUCT(BZ10:BZ50,$C$10:$C$50))</f>
        <v/>
      </c>
      <c r="CA52" s="209" t="str">
        <f>IF(SUMPRODUCT(CA10:CA50,$C$10:$C$50)=0,"",SUMPRODUCT(CA10:CA50,$C$10:$C$50))</f>
        <v/>
      </c>
      <c r="CB52" s="375"/>
      <c r="CC52" s="375"/>
      <c r="CD52" s="375"/>
      <c r="CE52" s="171" t="str">
        <f>IF(SUM(CE10:CE50,BX10:BX50)=0,"",SUM(CE10:CE50,BX10:BX50))</f>
        <v/>
      </c>
      <c r="CF52" s="56" t="str">
        <f>IFERROR(CE52/AK51,"")</f>
        <v/>
      </c>
      <c r="CG52" s="209" t="str">
        <f>IF(SUMPRODUCT(CG10:CG50,$C$10:$C$50)=0,"",SUMPRODUCT(CG10:CG50,$C$10:$C$50))</f>
        <v/>
      </c>
      <c r="CH52" s="209" t="str">
        <f>IF(SUMPRODUCT(CH10:CH50,$C$10:$C$50)=0,"",SUMPRODUCT(CH10:CH50,$C$10:$C$50))</f>
        <v/>
      </c>
      <c r="CI52" s="375"/>
      <c r="CJ52" s="375"/>
      <c r="CK52" s="375"/>
      <c r="CL52" s="171" t="str">
        <f>IF(SUM(CL10:CL50)=0,"",SUM(CL10:CL50))</f>
        <v/>
      </c>
      <c r="CM52" s="56" t="str">
        <f>IFERROR(CL52/AO51,"")</f>
        <v/>
      </c>
      <c r="CN52" s="209" t="str">
        <f>IF(SUMPRODUCT(CN10:CN50,$C$10:$C$50)=0,"",SUMPRODUCT(CN10:CN50,$C$10:$C$50))</f>
        <v/>
      </c>
      <c r="CO52" s="209" t="str">
        <f>IF(SUMPRODUCT(CO10:CO50,$C$10:$C$50)=0,"",SUMPRODUCT(CO10:CO50,$C$10:$C$50))</f>
        <v/>
      </c>
      <c r="CP52" s="375"/>
      <c r="CQ52" s="375"/>
      <c r="CR52" s="375"/>
      <c r="CS52" s="171" t="str">
        <f>IF(SUM(CS10:CS50,CL10:CL50)=0,"",SUM(CS10:CS50,CL10:CL50))</f>
        <v/>
      </c>
      <c r="CT52" s="56" t="str">
        <f>IFERROR(CS52/AO51,"")</f>
        <v/>
      </c>
      <c r="CU52" s="209" t="str">
        <f>IF(SUMPRODUCT(CU10:CU50,$C$10:$C$50)=0,"",SUMPRODUCT(CU10:CU50,$C$10:$C$50))</f>
        <v/>
      </c>
      <c r="CV52" s="209" t="str">
        <f>IF(SUMPRODUCT(CV10:CV50,$C$10:$C$50)=0,"",SUMPRODUCT(CV10:CV50,$C$10:$C$50))</f>
        <v/>
      </c>
    </row>
    <row r="53" spans="1:100" ht="34.5" customHeight="1" thickBot="1">
      <c r="B53" s="60" t="s">
        <v>161</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185"/>
      <c r="BG53" s="185"/>
      <c r="BH53" s="185"/>
      <c r="BI53" s="185"/>
      <c r="BJ53" s="185"/>
      <c r="BK53" s="35"/>
      <c r="BL53" s="35"/>
      <c r="BM53" s="35"/>
      <c r="BN53" s="185"/>
      <c r="BO53" s="185"/>
      <c r="BP53" s="185"/>
      <c r="BQ53" s="185"/>
      <c r="BR53" s="35"/>
      <c r="BS53" s="35"/>
      <c r="BT53" s="35"/>
      <c r="BU53" s="185"/>
      <c r="BV53" s="185"/>
      <c r="BW53" s="185"/>
      <c r="BX53" s="185"/>
      <c r="BY53" s="35"/>
      <c r="BZ53" s="35"/>
      <c r="CA53" s="35"/>
      <c r="CB53" s="185"/>
      <c r="CC53" s="185"/>
      <c r="CD53" s="185"/>
      <c r="CE53" s="185"/>
      <c r="CF53" s="35"/>
      <c r="CG53" s="35"/>
      <c r="CH53" s="35"/>
      <c r="CI53" s="185"/>
      <c r="CJ53" s="185"/>
      <c r="CK53" s="185"/>
      <c r="CL53" s="185"/>
      <c r="CM53" s="35"/>
      <c r="CN53" s="35"/>
      <c r="CO53" s="35"/>
      <c r="CP53" s="185"/>
      <c r="CQ53" s="185"/>
      <c r="CR53" s="185"/>
      <c r="CS53" s="185"/>
      <c r="CT53" s="35"/>
      <c r="CU53" s="35"/>
      <c r="CV53" s="35"/>
    </row>
    <row r="54" spans="1:100" ht="33.75" customHeight="1">
      <c r="B54" s="200" t="s">
        <v>162</v>
      </c>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row>
    <row r="55" spans="1:100" ht="15.75" customHeight="1">
      <c r="B55" s="410" t="s">
        <v>163</v>
      </c>
      <c r="C55" s="50" t="s">
        <v>164</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row>
    <row r="56" spans="1:100" ht="15.75" customHeight="1">
      <c r="B56" s="411"/>
      <c r="C56" s="52" t="s">
        <v>165</v>
      </c>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row>
    <row r="57" spans="1:100" ht="15.75" customHeight="1">
      <c r="B57" s="411"/>
      <c r="C57" s="52" t="s">
        <v>166</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row>
    <row r="58" spans="1:100" ht="15.75" customHeight="1">
      <c r="B58" s="406" t="s">
        <v>167</v>
      </c>
      <c r="C58" s="36" t="s">
        <v>168</v>
      </c>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row>
    <row r="59" spans="1:100" ht="15.75" customHeight="1">
      <c r="B59" s="407"/>
      <c r="C59" s="38" t="s">
        <v>169</v>
      </c>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row>
    <row r="60" spans="1:100" ht="15.75" customHeight="1">
      <c r="B60" s="407"/>
      <c r="C60" s="38" t="s">
        <v>170</v>
      </c>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row>
    <row r="61" spans="1:100" ht="15.75" customHeight="1">
      <c r="B61" s="408" t="s">
        <v>171</v>
      </c>
      <c r="C61" s="36" t="s">
        <v>168</v>
      </c>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row>
    <row r="62" spans="1:100" ht="15.75" customHeight="1">
      <c r="B62" s="409"/>
      <c r="C62" s="38" t="s">
        <v>169</v>
      </c>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row>
    <row r="63" spans="1:100" ht="15.75" customHeight="1">
      <c r="B63" s="409"/>
      <c r="C63" s="38" t="s">
        <v>170</v>
      </c>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row>
    <row r="64" spans="1:100" ht="15.75" customHeight="1">
      <c r="B64" s="408" t="s">
        <v>172</v>
      </c>
      <c r="C64" s="36" t="s">
        <v>168</v>
      </c>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row>
    <row r="65" spans="2:100" ht="15.75" customHeight="1">
      <c r="B65" s="409"/>
      <c r="C65" s="38" t="s">
        <v>169</v>
      </c>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row>
    <row r="66" spans="2:100" ht="15.75" customHeight="1">
      <c r="B66" s="409"/>
      <c r="C66" s="38" t="s">
        <v>170</v>
      </c>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row>
    <row r="67" spans="2:100" ht="15.75" customHeight="1">
      <c r="B67" s="403" t="s">
        <v>173</v>
      </c>
      <c r="C67" s="36" t="s">
        <v>168</v>
      </c>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row>
    <row r="68" spans="2:100" ht="15.75" customHeight="1">
      <c r="B68" s="404"/>
      <c r="C68" s="38" t="s">
        <v>169</v>
      </c>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row>
    <row r="69" spans="2:100" ht="15.75" customHeight="1" thickBot="1">
      <c r="B69" s="405"/>
      <c r="C69" s="40" t="s">
        <v>170</v>
      </c>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row>
    <row r="70" spans="2:100" ht="15.75" customHeight="1">
      <c r="B70" s="26"/>
      <c r="C70" s="27"/>
      <c r="D70" s="26"/>
      <c r="E70" s="26"/>
      <c r="F70" s="26"/>
      <c r="G70" s="26"/>
      <c r="H70" s="26"/>
      <c r="I70" s="26"/>
      <c r="J70" s="26"/>
      <c r="K70" s="26"/>
      <c r="L70" s="26"/>
      <c r="M70" s="26"/>
      <c r="N70" s="26"/>
      <c r="O70" s="26"/>
      <c r="P70" s="26"/>
      <c r="Q70" s="26"/>
      <c r="R70" s="26"/>
      <c r="S70" s="26"/>
      <c r="T70" s="26"/>
      <c r="U70" s="26"/>
      <c r="V70" s="26"/>
      <c r="W70" s="26"/>
      <c r="X70" s="26"/>
      <c r="Y70" s="26"/>
      <c r="Z70" s="28"/>
      <c r="AA70" s="28"/>
      <c r="AB70" s="28"/>
      <c r="AC70" s="28"/>
      <c r="AD70" s="28"/>
      <c r="AE70" s="28"/>
      <c r="AF70" s="28"/>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row>
    <row r="71" spans="2:100" ht="33.75" customHeight="1">
      <c r="B71" s="26" t="s">
        <v>174</v>
      </c>
      <c r="C71" s="27"/>
      <c r="D71" s="26"/>
      <c r="E71" s="26"/>
      <c r="F71" s="26"/>
      <c r="G71" s="26"/>
      <c r="H71" s="26"/>
      <c r="I71" s="26"/>
      <c r="J71" s="26"/>
      <c r="K71" s="26"/>
      <c r="L71" s="26"/>
      <c r="M71" s="26"/>
      <c r="N71" s="26"/>
      <c r="O71" s="26"/>
      <c r="P71" s="26"/>
      <c r="Q71" s="26"/>
      <c r="R71" s="26"/>
      <c r="S71" s="26"/>
      <c r="T71" s="26"/>
      <c r="U71" s="26"/>
      <c r="V71" s="26"/>
      <c r="W71" s="26"/>
      <c r="X71" s="26"/>
      <c r="Y71" s="26"/>
      <c r="Z71" s="28"/>
      <c r="AA71" s="28"/>
      <c r="AB71" s="28"/>
      <c r="AC71" s="28"/>
      <c r="AD71" s="28"/>
      <c r="AE71" s="28"/>
      <c r="AF71" s="28"/>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row>
    <row r="72" spans="2:100" ht="33.75" customHeight="1">
      <c r="B72" s="26"/>
      <c r="C72" s="27"/>
      <c r="D72" s="26"/>
      <c r="E72" s="26"/>
      <c r="F72" s="26"/>
      <c r="G72" s="26"/>
      <c r="H72" s="26"/>
      <c r="I72" s="26"/>
      <c r="J72" s="26"/>
      <c r="K72" s="26"/>
      <c r="L72" s="26"/>
      <c r="M72" s="26"/>
      <c r="N72" s="26"/>
      <c r="O72" s="26"/>
      <c r="P72" s="26"/>
      <c r="Q72" s="26"/>
      <c r="R72" s="26"/>
      <c r="S72" s="26"/>
      <c r="T72" s="26"/>
      <c r="U72" s="26"/>
      <c r="V72" s="26"/>
      <c r="W72" s="26"/>
      <c r="X72" s="26"/>
      <c r="Y72" s="26"/>
      <c r="Z72" s="28"/>
      <c r="AA72" s="28"/>
      <c r="AB72" s="28"/>
      <c r="AC72" s="28"/>
      <c r="AD72" s="28"/>
      <c r="AE72" s="28"/>
      <c r="AF72" s="28"/>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row>
    <row r="73" spans="2:100" ht="33.75" customHeight="1">
      <c r="B73" s="26"/>
      <c r="C73" s="27"/>
      <c r="D73" s="26"/>
      <c r="E73" s="26"/>
      <c r="F73" s="26"/>
      <c r="G73" s="26"/>
      <c r="H73" s="26"/>
      <c r="I73" s="26"/>
      <c r="J73" s="26"/>
      <c r="K73" s="26"/>
      <c r="L73" s="26"/>
      <c r="M73" s="26"/>
      <c r="N73" s="26"/>
      <c r="O73" s="26"/>
      <c r="P73" s="26"/>
      <c r="Q73" s="26"/>
      <c r="R73" s="26"/>
      <c r="S73" s="26"/>
      <c r="T73" s="26"/>
      <c r="U73" s="26"/>
      <c r="V73" s="26"/>
      <c r="W73" s="26"/>
      <c r="X73" s="26"/>
      <c r="Y73" s="26"/>
      <c r="Z73" s="28"/>
      <c r="AA73" s="28"/>
      <c r="AB73" s="28"/>
      <c r="AC73" s="28"/>
      <c r="AD73" s="28"/>
      <c r="AE73" s="28"/>
      <c r="AF73" s="28"/>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row>
    <row r="74" spans="2:100" ht="33.75" customHeight="1">
      <c r="B74" s="26"/>
      <c r="C74" s="27"/>
      <c r="D74" s="26"/>
      <c r="E74" s="26"/>
      <c r="F74" s="26"/>
      <c r="G74" s="26"/>
      <c r="H74" s="26"/>
      <c r="I74" s="26"/>
      <c r="J74" s="26"/>
      <c r="K74" s="26"/>
      <c r="L74" s="26"/>
      <c r="M74" s="26"/>
      <c r="N74" s="26"/>
      <c r="O74" s="26"/>
      <c r="P74" s="26"/>
      <c r="Q74" s="26"/>
      <c r="R74" s="26"/>
      <c r="S74" s="26"/>
      <c r="T74" s="26"/>
      <c r="U74" s="26"/>
      <c r="V74" s="26"/>
      <c r="W74" s="26"/>
      <c r="X74" s="26"/>
      <c r="Y74" s="26"/>
      <c r="Z74" s="28"/>
      <c r="AA74" s="28"/>
      <c r="AB74" s="28"/>
      <c r="AC74" s="28"/>
      <c r="AD74" s="28"/>
      <c r="AE74" s="28"/>
      <c r="AF74" s="28"/>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row>
    <row r="75" spans="2:100" ht="33.75" customHeight="1">
      <c r="B75" s="26"/>
      <c r="C75" s="27"/>
      <c r="D75" s="26"/>
      <c r="E75" s="26"/>
      <c r="F75" s="26"/>
      <c r="G75" s="26"/>
      <c r="H75" s="26"/>
      <c r="I75" s="26"/>
      <c r="J75" s="26"/>
      <c r="K75" s="26"/>
      <c r="L75" s="26"/>
      <c r="M75" s="26"/>
      <c r="N75" s="26"/>
      <c r="O75" s="26"/>
      <c r="P75" s="26"/>
      <c r="Q75" s="26"/>
      <c r="R75" s="26"/>
      <c r="S75" s="26"/>
      <c r="T75" s="26"/>
      <c r="U75" s="26"/>
      <c r="V75" s="26"/>
      <c r="W75" s="26"/>
      <c r="X75" s="26"/>
      <c r="Y75" s="26"/>
      <c r="Z75" s="28"/>
      <c r="AA75" s="28"/>
      <c r="AB75" s="28"/>
      <c r="AC75" s="28"/>
      <c r="AD75" s="28"/>
      <c r="AE75" s="28"/>
      <c r="AF75" s="28"/>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row>
    <row r="76" spans="2:100" ht="33.75" customHeight="1">
      <c r="B76" s="26"/>
      <c r="C76" s="27"/>
      <c r="D76" s="26"/>
      <c r="E76" s="26"/>
      <c r="F76" s="26"/>
      <c r="G76" s="26"/>
      <c r="H76" s="26"/>
      <c r="I76" s="26"/>
      <c r="J76" s="26"/>
      <c r="K76" s="26"/>
      <c r="L76" s="26"/>
      <c r="M76" s="26"/>
      <c r="N76" s="26"/>
      <c r="O76" s="26"/>
      <c r="P76" s="26"/>
      <c r="Q76" s="26"/>
      <c r="R76" s="26"/>
      <c r="S76" s="26"/>
      <c r="T76" s="26"/>
      <c r="U76" s="26"/>
      <c r="V76" s="26"/>
      <c r="W76" s="26"/>
      <c r="X76" s="26"/>
      <c r="Y76" s="26"/>
      <c r="Z76" s="28"/>
      <c r="AA76" s="28"/>
      <c r="AB76" s="28"/>
      <c r="AC76" s="28"/>
      <c r="AD76" s="28"/>
      <c r="AE76" s="28"/>
      <c r="AF76" s="28"/>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row>
    <row r="77" spans="2:100" ht="33.75" customHeight="1">
      <c r="B77" s="26"/>
      <c r="C77" s="27"/>
      <c r="D77" s="26"/>
      <c r="E77" s="26"/>
      <c r="F77" s="26"/>
      <c r="G77" s="26"/>
      <c r="H77" s="26"/>
      <c r="I77" s="26"/>
      <c r="J77" s="26"/>
      <c r="K77" s="26"/>
      <c r="L77" s="26"/>
      <c r="M77" s="26"/>
      <c r="N77" s="26"/>
      <c r="O77" s="26"/>
      <c r="P77" s="26"/>
      <c r="Q77" s="26"/>
      <c r="R77" s="26"/>
      <c r="S77" s="26"/>
      <c r="T77" s="26"/>
      <c r="U77" s="26"/>
      <c r="V77" s="26"/>
      <c r="W77" s="26"/>
      <c r="X77" s="26"/>
      <c r="Y77" s="26"/>
      <c r="Z77" s="28"/>
      <c r="AA77" s="28"/>
      <c r="AB77" s="28"/>
      <c r="AC77" s="28"/>
      <c r="AD77" s="28"/>
      <c r="AE77" s="28"/>
      <c r="AF77" s="28"/>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row>
    <row r="78" spans="2:100" ht="33.75" customHeight="1">
      <c r="B78" s="26"/>
      <c r="C78" s="27"/>
      <c r="D78" s="26"/>
      <c r="E78" s="26"/>
      <c r="F78" s="26"/>
      <c r="G78" s="26"/>
      <c r="H78" s="26"/>
      <c r="I78" s="26"/>
      <c r="J78" s="26"/>
      <c r="K78" s="26"/>
      <c r="L78" s="26"/>
      <c r="M78" s="26"/>
      <c r="N78" s="26"/>
      <c r="O78" s="26"/>
      <c r="P78" s="26"/>
      <c r="Q78" s="26"/>
      <c r="R78" s="26"/>
      <c r="S78" s="26"/>
      <c r="T78" s="26"/>
      <c r="U78" s="26"/>
      <c r="V78" s="26"/>
      <c r="W78" s="26"/>
      <c r="X78" s="26"/>
      <c r="Y78" s="26"/>
      <c r="Z78" s="28"/>
      <c r="AA78" s="28"/>
      <c r="AB78" s="28"/>
      <c r="AC78" s="28"/>
      <c r="AD78" s="28"/>
      <c r="AE78" s="28"/>
      <c r="AF78" s="28"/>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row>
    <row r="79" spans="2:100" ht="33.75" customHeight="1">
      <c r="B79" s="26"/>
      <c r="C79" s="27"/>
      <c r="D79" s="26"/>
      <c r="E79" s="26"/>
      <c r="F79" s="26"/>
      <c r="G79" s="26"/>
      <c r="H79" s="26"/>
      <c r="I79" s="26"/>
      <c r="J79" s="26"/>
      <c r="K79" s="26"/>
      <c r="L79" s="26"/>
      <c r="M79" s="26"/>
      <c r="N79" s="26"/>
      <c r="O79" s="26"/>
      <c r="P79" s="26"/>
      <c r="Q79" s="26"/>
      <c r="R79" s="26"/>
      <c r="S79" s="26"/>
      <c r="T79" s="26"/>
      <c r="U79" s="26"/>
      <c r="V79" s="26"/>
      <c r="W79" s="26"/>
      <c r="X79" s="26"/>
      <c r="Y79" s="26"/>
      <c r="Z79" s="28"/>
      <c r="AA79" s="28"/>
      <c r="AB79" s="28"/>
      <c r="AC79" s="28"/>
      <c r="AD79" s="28"/>
      <c r="AE79" s="28"/>
      <c r="AF79" s="28"/>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row>
    <row r="80" spans="2:100" ht="33.75" customHeight="1">
      <c r="B80" s="26"/>
      <c r="C80" s="27"/>
      <c r="D80" s="26"/>
      <c r="E80" s="26"/>
      <c r="F80" s="26"/>
      <c r="G80" s="26"/>
      <c r="H80" s="26"/>
      <c r="I80" s="26"/>
      <c r="J80" s="26"/>
      <c r="K80" s="26"/>
      <c r="L80" s="26"/>
      <c r="M80" s="26"/>
      <c r="N80" s="26"/>
      <c r="O80" s="26"/>
      <c r="P80" s="26"/>
      <c r="Q80" s="26"/>
      <c r="R80" s="26"/>
      <c r="S80" s="26"/>
      <c r="T80" s="26"/>
      <c r="U80" s="26"/>
      <c r="V80" s="26"/>
      <c r="W80" s="26"/>
      <c r="X80" s="26"/>
      <c r="Y80" s="26"/>
      <c r="Z80" s="28"/>
      <c r="AA80" s="28"/>
      <c r="AB80" s="28"/>
      <c r="AC80" s="28"/>
      <c r="AD80" s="28"/>
      <c r="AE80" s="28"/>
      <c r="AF80" s="28"/>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row>
    <row r="81" spans="2:100" ht="33.75" customHeight="1">
      <c r="B81" s="26"/>
      <c r="C81" s="27"/>
      <c r="D81" s="26"/>
      <c r="E81" s="26"/>
      <c r="F81" s="26"/>
      <c r="G81" s="26"/>
      <c r="H81" s="26"/>
      <c r="I81" s="26"/>
      <c r="J81" s="26"/>
      <c r="K81" s="26"/>
      <c r="L81" s="26"/>
      <c r="M81" s="26"/>
      <c r="N81" s="26"/>
      <c r="O81" s="26"/>
      <c r="P81" s="26"/>
      <c r="Q81" s="26"/>
      <c r="R81" s="26"/>
      <c r="S81" s="26"/>
      <c r="T81" s="26"/>
      <c r="U81" s="26"/>
      <c r="V81" s="26"/>
      <c r="W81" s="26"/>
      <c r="X81" s="26"/>
      <c r="Y81" s="26"/>
      <c r="Z81" s="28"/>
      <c r="AA81" s="28"/>
      <c r="AB81" s="28"/>
      <c r="AC81" s="28"/>
      <c r="AD81" s="28"/>
      <c r="AE81" s="28"/>
      <c r="AF81" s="28"/>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row>
    <row r="82" spans="2:100" ht="33.75" customHeight="1">
      <c r="B82" s="26"/>
      <c r="C82" s="27"/>
      <c r="D82" s="26"/>
      <c r="E82" s="26"/>
      <c r="F82" s="26"/>
      <c r="G82" s="26"/>
      <c r="H82" s="26"/>
      <c r="I82" s="26"/>
      <c r="J82" s="26"/>
      <c r="K82" s="26"/>
      <c r="L82" s="26"/>
      <c r="M82" s="26"/>
      <c r="N82" s="26"/>
      <c r="O82" s="26"/>
      <c r="P82" s="26"/>
      <c r="Q82" s="26"/>
      <c r="R82" s="26"/>
      <c r="S82" s="26"/>
      <c r="T82" s="26"/>
      <c r="U82" s="26"/>
      <c r="V82" s="26"/>
      <c r="W82" s="26"/>
      <c r="X82" s="26"/>
      <c r="Y82" s="26"/>
      <c r="Z82" s="28"/>
      <c r="AA82" s="28"/>
      <c r="AB82" s="28"/>
      <c r="AC82" s="28"/>
      <c r="AD82" s="28"/>
      <c r="AE82" s="28"/>
      <c r="AF82" s="28"/>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row>
    <row r="83" spans="2:100" ht="33.75" customHeight="1">
      <c r="B83" s="26"/>
      <c r="C83" s="27"/>
      <c r="D83" s="26"/>
      <c r="E83" s="26"/>
      <c r="F83" s="26"/>
      <c r="G83" s="26"/>
      <c r="H83" s="26"/>
      <c r="I83" s="26"/>
      <c r="J83" s="26"/>
      <c r="K83" s="26"/>
      <c r="L83" s="26"/>
      <c r="M83" s="26"/>
      <c r="N83" s="26"/>
      <c r="O83" s="26"/>
      <c r="P83" s="26"/>
      <c r="Q83" s="26"/>
      <c r="R83" s="26"/>
      <c r="S83" s="26"/>
      <c r="T83" s="26"/>
      <c r="U83" s="26"/>
      <c r="V83" s="26"/>
      <c r="W83" s="26"/>
      <c r="X83" s="26"/>
      <c r="Y83" s="26"/>
      <c r="Z83" s="28"/>
      <c r="AA83" s="28"/>
      <c r="AB83" s="28"/>
      <c r="AC83" s="28"/>
      <c r="AD83" s="28"/>
      <c r="AE83" s="28"/>
      <c r="AF83" s="28"/>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row>
    <row r="84" spans="2:100" ht="33.75" customHeight="1">
      <c r="B84" s="26"/>
      <c r="C84" s="27"/>
      <c r="D84" s="26"/>
      <c r="E84" s="26"/>
      <c r="F84" s="26"/>
      <c r="G84" s="26"/>
      <c r="H84" s="26"/>
      <c r="I84" s="26"/>
      <c r="J84" s="26"/>
      <c r="K84" s="26"/>
      <c r="L84" s="26"/>
      <c r="M84" s="26"/>
      <c r="N84" s="26"/>
      <c r="O84" s="26"/>
      <c r="P84" s="26"/>
      <c r="Q84" s="26"/>
      <c r="R84" s="26"/>
      <c r="S84" s="26"/>
      <c r="T84" s="26"/>
      <c r="U84" s="26"/>
      <c r="V84" s="26"/>
      <c r="W84" s="26"/>
      <c r="X84" s="26"/>
      <c r="Y84" s="26"/>
      <c r="Z84" s="28"/>
      <c r="AA84" s="28"/>
      <c r="AB84" s="28"/>
      <c r="AC84" s="28"/>
      <c r="AD84" s="28"/>
      <c r="AE84" s="28"/>
      <c r="AF84" s="28"/>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row>
    <row r="85" spans="2:100" ht="33.75" customHeight="1">
      <c r="B85" s="26"/>
      <c r="C85" s="27"/>
      <c r="D85" s="26"/>
      <c r="E85" s="26"/>
      <c r="F85" s="26"/>
      <c r="G85" s="26"/>
      <c r="H85" s="26"/>
      <c r="I85" s="26"/>
      <c r="J85" s="26"/>
      <c r="K85" s="26"/>
      <c r="L85" s="26"/>
      <c r="M85" s="26"/>
      <c r="N85" s="26"/>
      <c r="O85" s="26"/>
      <c r="P85" s="26"/>
      <c r="Q85" s="26"/>
      <c r="R85" s="26"/>
      <c r="S85" s="26"/>
      <c r="T85" s="26"/>
      <c r="U85" s="26"/>
      <c r="V85" s="26"/>
      <c r="W85" s="26"/>
      <c r="X85" s="26"/>
      <c r="Y85" s="26"/>
      <c r="Z85" s="28"/>
      <c r="AA85" s="28"/>
      <c r="AB85" s="28"/>
      <c r="AC85" s="28"/>
      <c r="AD85" s="28"/>
      <c r="AE85" s="28"/>
      <c r="AF85" s="28"/>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row>
    <row r="86" spans="2:100" ht="33.75" customHeight="1">
      <c r="B86" s="26"/>
      <c r="C86" s="27"/>
      <c r="D86" s="26"/>
      <c r="E86" s="26"/>
      <c r="F86" s="26"/>
      <c r="G86" s="26"/>
      <c r="H86" s="26"/>
      <c r="I86" s="26"/>
      <c r="J86" s="26"/>
      <c r="K86" s="26"/>
      <c r="L86" s="26"/>
      <c r="M86" s="26"/>
      <c r="N86" s="26"/>
      <c r="O86" s="26"/>
      <c r="P86" s="26"/>
      <c r="Q86" s="26"/>
      <c r="R86" s="26"/>
      <c r="S86" s="26"/>
      <c r="T86" s="26"/>
      <c r="U86" s="26"/>
      <c r="V86" s="26"/>
      <c r="W86" s="26"/>
      <c r="X86" s="26"/>
      <c r="Y86" s="26"/>
      <c r="Z86" s="28"/>
      <c r="AA86" s="28"/>
      <c r="AB86" s="28"/>
      <c r="AC86" s="28"/>
      <c r="AD86" s="28"/>
      <c r="AE86" s="28"/>
      <c r="AF86" s="28"/>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row>
    <row r="87" spans="2:100" ht="33.75" customHeight="1">
      <c r="B87" s="26"/>
      <c r="C87" s="27"/>
      <c r="D87" s="26"/>
      <c r="E87" s="26"/>
      <c r="F87" s="26"/>
      <c r="G87" s="26"/>
      <c r="H87" s="26"/>
      <c r="I87" s="26"/>
      <c r="J87" s="26"/>
      <c r="K87" s="26"/>
      <c r="L87" s="26"/>
      <c r="M87" s="26"/>
      <c r="N87" s="26"/>
      <c r="O87" s="26"/>
      <c r="P87" s="26"/>
      <c r="Q87" s="26"/>
      <c r="R87" s="26"/>
      <c r="S87" s="26"/>
      <c r="T87" s="26"/>
      <c r="U87" s="26"/>
      <c r="V87" s="26"/>
      <c r="W87" s="26"/>
      <c r="X87" s="26"/>
      <c r="Y87" s="26"/>
      <c r="Z87" s="28"/>
      <c r="AA87" s="28"/>
      <c r="AB87" s="28"/>
      <c r="AC87" s="28"/>
      <c r="AD87" s="28"/>
      <c r="AE87" s="28"/>
      <c r="AF87" s="28"/>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row>
    <row r="88" spans="2:100" ht="33.75" customHeight="1">
      <c r="B88" s="29"/>
      <c r="C88" s="30"/>
      <c r="D88" s="29"/>
      <c r="E88" s="29"/>
      <c r="F88" s="29"/>
      <c r="G88" s="29"/>
      <c r="H88" s="29"/>
      <c r="I88" s="29"/>
      <c r="J88" s="29"/>
      <c r="K88" s="29"/>
      <c r="L88" s="29"/>
      <c r="M88" s="29"/>
      <c r="N88" s="29"/>
      <c r="O88" s="29"/>
      <c r="P88" s="29"/>
      <c r="Q88" s="29"/>
      <c r="R88" s="29"/>
      <c r="S88" s="29"/>
      <c r="T88" s="29"/>
      <c r="U88" s="29"/>
      <c r="V88" s="29"/>
      <c r="W88" s="29"/>
      <c r="X88" s="29"/>
      <c r="Y88" s="29"/>
      <c r="Z88" s="31"/>
      <c r="AA88" s="31"/>
      <c r="AB88" s="31"/>
      <c r="AC88" s="31"/>
      <c r="AD88" s="31"/>
      <c r="AE88" s="31"/>
      <c r="AF88" s="31"/>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row>
    <row r="89" spans="2:100" ht="33.75" customHeight="1">
      <c r="B89" s="29"/>
      <c r="C89" s="30"/>
      <c r="D89" s="29"/>
      <c r="E89" s="29"/>
      <c r="F89" s="29"/>
      <c r="G89" s="29"/>
      <c r="H89" s="29"/>
      <c r="I89" s="29"/>
      <c r="J89" s="29"/>
      <c r="K89" s="29"/>
      <c r="L89" s="29"/>
      <c r="M89" s="29"/>
      <c r="N89" s="29"/>
      <c r="O89" s="29"/>
      <c r="P89" s="29"/>
      <c r="Q89" s="29"/>
      <c r="R89" s="29"/>
      <c r="S89" s="29"/>
      <c r="T89" s="29"/>
      <c r="U89" s="29"/>
      <c r="V89" s="29"/>
      <c r="W89" s="29"/>
      <c r="X89" s="29"/>
      <c r="Y89" s="29"/>
      <c r="Z89" s="31"/>
      <c r="AA89" s="31"/>
      <c r="AB89" s="31"/>
      <c r="AC89" s="31"/>
      <c r="AD89" s="31"/>
      <c r="AE89" s="31"/>
      <c r="AF89" s="31"/>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row>
    <row r="90" spans="2:100" ht="33.75" customHeight="1">
      <c r="B90" s="29"/>
      <c r="C90" s="30"/>
      <c r="D90" s="29"/>
      <c r="E90" s="29"/>
      <c r="F90" s="29"/>
      <c r="G90" s="29"/>
      <c r="H90" s="29"/>
      <c r="I90" s="29"/>
      <c r="J90" s="29"/>
      <c r="K90" s="29"/>
      <c r="L90" s="29"/>
      <c r="M90" s="29"/>
      <c r="N90" s="29"/>
      <c r="O90" s="29"/>
      <c r="P90" s="29"/>
      <c r="Q90" s="29"/>
      <c r="R90" s="29"/>
      <c r="S90" s="29"/>
      <c r="T90" s="29"/>
      <c r="U90" s="29"/>
      <c r="V90" s="29"/>
      <c r="W90" s="29"/>
      <c r="X90" s="29"/>
      <c r="Y90" s="29"/>
      <c r="Z90" s="31"/>
      <c r="AA90" s="31"/>
      <c r="AB90" s="31"/>
      <c r="AC90" s="31"/>
      <c r="AD90" s="31"/>
      <c r="AE90" s="31"/>
      <c r="AF90" s="31"/>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row>
    <row r="91" spans="2:100" ht="33.75" customHeight="1">
      <c r="B91" s="29"/>
      <c r="C91" s="30"/>
      <c r="D91" s="29"/>
      <c r="E91" s="29"/>
      <c r="F91" s="29"/>
      <c r="G91" s="29"/>
      <c r="H91" s="29"/>
      <c r="I91" s="29"/>
      <c r="J91" s="29"/>
      <c r="K91" s="29"/>
      <c r="L91" s="29"/>
      <c r="M91" s="29"/>
      <c r="N91" s="29"/>
      <c r="O91" s="29"/>
      <c r="P91" s="29"/>
      <c r="Q91" s="29"/>
      <c r="R91" s="29"/>
      <c r="S91" s="29"/>
      <c r="T91" s="29"/>
      <c r="U91" s="29"/>
      <c r="V91" s="29"/>
      <c r="W91" s="29"/>
      <c r="X91" s="29"/>
      <c r="Y91" s="29"/>
      <c r="Z91" s="31"/>
      <c r="AA91" s="31"/>
      <c r="AB91" s="31"/>
      <c r="AC91" s="31"/>
      <c r="AD91" s="31"/>
      <c r="AE91" s="31"/>
      <c r="AF91" s="31"/>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row>
    <row r="92" spans="2:100" ht="33.75" customHeight="1">
      <c r="B92" s="29"/>
      <c r="C92" s="30"/>
      <c r="D92" s="29"/>
      <c r="E92" s="29"/>
      <c r="F92" s="29"/>
      <c r="G92" s="29"/>
      <c r="H92" s="29"/>
      <c r="I92" s="29"/>
      <c r="J92" s="29"/>
      <c r="K92" s="29"/>
      <c r="L92" s="29"/>
      <c r="M92" s="29"/>
      <c r="N92" s="29"/>
      <c r="O92" s="29"/>
      <c r="P92" s="29"/>
      <c r="Q92" s="29"/>
      <c r="R92" s="29"/>
      <c r="S92" s="29"/>
      <c r="T92" s="29"/>
      <c r="U92" s="29"/>
      <c r="V92" s="29"/>
      <c r="W92" s="29"/>
      <c r="X92" s="29"/>
      <c r="Y92" s="29"/>
      <c r="Z92" s="31"/>
      <c r="AA92" s="31"/>
      <c r="AB92" s="31"/>
      <c r="AC92" s="31"/>
      <c r="AD92" s="31"/>
      <c r="AE92" s="31"/>
      <c r="AF92" s="31"/>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row>
    <row r="93" spans="2:100" ht="33.75" customHeight="1">
      <c r="B93" s="29"/>
      <c r="C93" s="30"/>
      <c r="D93" s="29"/>
      <c r="E93" s="29"/>
      <c r="F93" s="29"/>
      <c r="G93" s="29"/>
      <c r="H93" s="29"/>
      <c r="I93" s="29"/>
      <c r="J93" s="29"/>
      <c r="K93" s="29"/>
      <c r="L93" s="29"/>
      <c r="M93" s="29"/>
      <c r="N93" s="29"/>
      <c r="O93" s="29"/>
      <c r="P93" s="29"/>
      <c r="Q93" s="29"/>
      <c r="R93" s="29"/>
      <c r="S93" s="29"/>
      <c r="T93" s="29"/>
      <c r="U93" s="29"/>
      <c r="V93" s="29"/>
      <c r="W93" s="29"/>
      <c r="X93" s="29"/>
      <c r="Y93" s="29"/>
      <c r="Z93" s="31"/>
      <c r="AA93" s="31"/>
      <c r="AB93" s="31"/>
      <c r="AC93" s="31"/>
      <c r="AD93" s="31"/>
      <c r="AE93" s="31"/>
      <c r="AF93" s="31"/>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row>
    <row r="94" spans="2:100" ht="33.75" customHeight="1">
      <c r="B94" s="29"/>
      <c r="C94" s="30"/>
      <c r="D94" s="29"/>
      <c r="E94" s="29"/>
      <c r="F94" s="29"/>
      <c r="G94" s="29"/>
      <c r="H94" s="29"/>
      <c r="I94" s="29"/>
      <c r="J94" s="29"/>
      <c r="K94" s="29"/>
      <c r="L94" s="29"/>
      <c r="M94" s="29"/>
      <c r="N94" s="29"/>
      <c r="O94" s="29"/>
      <c r="P94" s="29"/>
      <c r="Q94" s="29"/>
      <c r="R94" s="29"/>
      <c r="S94" s="29"/>
      <c r="T94" s="29"/>
      <c r="U94" s="29"/>
      <c r="V94" s="29"/>
      <c r="W94" s="29"/>
      <c r="X94" s="29"/>
      <c r="Y94" s="29"/>
      <c r="Z94" s="31"/>
      <c r="AA94" s="31"/>
      <c r="AB94" s="31"/>
      <c r="AC94" s="31"/>
      <c r="AD94" s="31"/>
      <c r="AE94" s="31"/>
      <c r="AF94" s="31"/>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row>
    <row r="95" spans="2:100" ht="33.75" customHeight="1">
      <c r="B95" s="29"/>
      <c r="C95" s="30"/>
      <c r="D95" s="29"/>
      <c r="E95" s="29"/>
      <c r="F95" s="29"/>
      <c r="G95" s="29"/>
      <c r="H95" s="29"/>
      <c r="I95" s="29"/>
      <c r="J95" s="29"/>
      <c r="K95" s="29"/>
      <c r="L95" s="29"/>
      <c r="M95" s="29"/>
      <c r="N95" s="29"/>
      <c r="O95" s="29"/>
      <c r="P95" s="29"/>
      <c r="Q95" s="29"/>
      <c r="R95" s="29"/>
      <c r="S95" s="29"/>
      <c r="T95" s="29"/>
      <c r="U95" s="29"/>
      <c r="V95" s="29"/>
      <c r="W95" s="29"/>
      <c r="X95" s="29"/>
      <c r="Y95" s="29"/>
      <c r="Z95" s="31"/>
      <c r="AA95" s="31"/>
      <c r="AB95" s="31"/>
      <c r="AC95" s="31"/>
      <c r="AD95" s="31"/>
      <c r="AE95" s="31"/>
      <c r="AF95" s="31"/>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row>
    <row r="96" spans="2:100" ht="33.75" customHeight="1">
      <c r="B96" s="29"/>
      <c r="C96" s="30"/>
      <c r="D96" s="29"/>
      <c r="E96" s="29"/>
      <c r="F96" s="29"/>
      <c r="G96" s="29"/>
      <c r="H96" s="29"/>
      <c r="I96" s="29"/>
      <c r="J96" s="29"/>
      <c r="K96" s="29"/>
      <c r="L96" s="29"/>
      <c r="M96" s="29"/>
      <c r="N96" s="29"/>
      <c r="O96" s="29"/>
      <c r="P96" s="29"/>
      <c r="Q96" s="29"/>
      <c r="R96" s="29"/>
      <c r="S96" s="29"/>
      <c r="T96" s="29"/>
      <c r="U96" s="29"/>
      <c r="V96" s="29"/>
      <c r="W96" s="29"/>
      <c r="X96" s="29"/>
      <c r="Y96" s="29"/>
      <c r="Z96" s="31"/>
      <c r="AA96" s="31"/>
      <c r="AB96" s="31"/>
      <c r="AC96" s="31"/>
      <c r="AD96" s="31"/>
      <c r="AE96" s="31"/>
      <c r="AF96" s="31"/>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row>
    <row r="97" spans="2:100" ht="33.75" customHeight="1">
      <c r="B97" s="29"/>
      <c r="C97" s="30"/>
      <c r="D97" s="29"/>
      <c r="E97" s="29"/>
      <c r="F97" s="29"/>
      <c r="G97" s="29"/>
      <c r="H97" s="29"/>
      <c r="I97" s="29"/>
      <c r="J97" s="29"/>
      <c r="K97" s="29"/>
      <c r="L97" s="29"/>
      <c r="M97" s="29"/>
      <c r="N97" s="29"/>
      <c r="O97" s="29"/>
      <c r="P97" s="29"/>
      <c r="Q97" s="29"/>
      <c r="R97" s="29"/>
      <c r="S97" s="29"/>
      <c r="T97" s="29"/>
      <c r="U97" s="29"/>
      <c r="V97" s="29"/>
      <c r="W97" s="29"/>
      <c r="X97" s="29"/>
      <c r="Y97" s="29"/>
      <c r="Z97" s="31"/>
      <c r="AA97" s="31"/>
      <c r="AB97" s="31"/>
      <c r="AC97" s="31"/>
      <c r="AD97" s="31"/>
      <c r="AE97" s="31"/>
      <c r="AF97" s="31"/>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row>
    <row r="98" spans="2:100" ht="33.75" customHeight="1">
      <c r="B98" s="29"/>
      <c r="C98" s="30"/>
      <c r="D98" s="29"/>
      <c r="E98" s="29"/>
      <c r="F98" s="29"/>
      <c r="G98" s="29"/>
      <c r="H98" s="29"/>
      <c r="I98" s="29"/>
      <c r="J98" s="29"/>
      <c r="K98" s="29"/>
      <c r="L98" s="29"/>
      <c r="M98" s="29"/>
      <c r="N98" s="29"/>
      <c r="O98" s="29"/>
      <c r="P98" s="29"/>
      <c r="Q98" s="29"/>
      <c r="R98" s="29"/>
      <c r="S98" s="29"/>
      <c r="T98" s="29"/>
      <c r="U98" s="29"/>
      <c r="V98" s="29"/>
      <c r="W98" s="29"/>
      <c r="X98" s="29"/>
      <c r="Y98" s="29"/>
      <c r="Z98" s="31"/>
      <c r="AA98" s="31"/>
      <c r="AB98" s="31"/>
      <c r="AC98" s="31"/>
      <c r="AD98" s="31"/>
      <c r="AE98" s="31"/>
      <c r="AF98" s="31"/>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row>
    <row r="99" spans="2:100" ht="33.75" customHeight="1">
      <c r="B99" s="29"/>
      <c r="C99" s="30"/>
      <c r="D99" s="29"/>
      <c r="E99" s="29"/>
      <c r="F99" s="29"/>
      <c r="G99" s="29"/>
      <c r="H99" s="29"/>
      <c r="I99" s="29"/>
      <c r="J99" s="29"/>
      <c r="K99" s="29"/>
      <c r="L99" s="29"/>
      <c r="M99" s="29"/>
      <c r="N99" s="29"/>
      <c r="O99" s="29"/>
      <c r="P99" s="29"/>
      <c r="Q99" s="29"/>
      <c r="R99" s="29"/>
      <c r="S99" s="29"/>
      <c r="T99" s="29"/>
      <c r="U99" s="29"/>
      <c r="V99" s="29"/>
      <c r="W99" s="29"/>
      <c r="X99" s="29"/>
      <c r="Y99" s="29"/>
      <c r="Z99" s="31"/>
      <c r="AA99" s="31"/>
      <c r="AB99" s="31"/>
      <c r="AC99" s="31"/>
      <c r="AD99" s="31"/>
      <c r="AE99" s="31"/>
      <c r="AF99" s="31"/>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row>
    <row r="100" spans="2:100" ht="33.75" customHeight="1">
      <c r="B100" s="29"/>
      <c r="C100" s="30"/>
      <c r="D100" s="29"/>
      <c r="E100" s="29"/>
      <c r="F100" s="29"/>
      <c r="G100" s="29"/>
      <c r="H100" s="29"/>
      <c r="I100" s="29"/>
      <c r="J100" s="29"/>
      <c r="K100" s="29"/>
      <c r="L100" s="29"/>
      <c r="M100" s="29"/>
      <c r="N100" s="29"/>
      <c r="O100" s="29"/>
      <c r="P100" s="29"/>
      <c r="Q100" s="29"/>
      <c r="R100" s="29"/>
      <c r="S100" s="29"/>
      <c r="T100" s="29"/>
      <c r="U100" s="29"/>
      <c r="V100" s="29"/>
      <c r="W100" s="29"/>
      <c r="X100" s="29"/>
      <c r="Y100" s="29"/>
      <c r="Z100" s="31"/>
      <c r="AA100" s="31"/>
      <c r="AB100" s="31"/>
      <c r="AC100" s="31"/>
      <c r="AD100" s="31"/>
      <c r="AE100" s="31"/>
      <c r="AF100" s="31"/>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row>
    <row r="101" spans="2:100" ht="33.75" customHeight="1">
      <c r="B101" s="29"/>
      <c r="C101" s="30"/>
      <c r="D101" s="29"/>
      <c r="E101" s="29"/>
      <c r="F101" s="29"/>
      <c r="G101" s="29"/>
      <c r="H101" s="29"/>
      <c r="I101" s="29"/>
      <c r="J101" s="29"/>
      <c r="K101" s="29"/>
      <c r="L101" s="29"/>
      <c r="M101" s="29"/>
      <c r="N101" s="29"/>
      <c r="O101" s="29"/>
      <c r="P101" s="29"/>
      <c r="Q101" s="29"/>
      <c r="R101" s="29"/>
      <c r="S101" s="29"/>
      <c r="T101" s="29"/>
      <c r="U101" s="29"/>
      <c r="V101" s="29"/>
      <c r="W101" s="29"/>
      <c r="X101" s="29"/>
      <c r="Y101" s="29"/>
      <c r="Z101" s="31"/>
      <c r="AA101" s="31"/>
      <c r="AB101" s="31"/>
      <c r="AC101" s="31"/>
      <c r="AD101" s="31"/>
      <c r="AE101" s="31"/>
      <c r="AF101" s="31"/>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row>
    <row r="102" spans="2:100" ht="33.75" customHeight="1">
      <c r="B102" s="29"/>
      <c r="C102" s="30"/>
      <c r="D102" s="29"/>
      <c r="E102" s="29"/>
      <c r="F102" s="29"/>
      <c r="G102" s="29"/>
      <c r="H102" s="29"/>
      <c r="I102" s="29"/>
      <c r="J102" s="29"/>
      <c r="K102" s="29"/>
      <c r="L102" s="29"/>
      <c r="M102" s="29"/>
      <c r="N102" s="29"/>
      <c r="O102" s="29"/>
      <c r="P102" s="29"/>
      <c r="Q102" s="29"/>
      <c r="R102" s="29"/>
      <c r="S102" s="29"/>
      <c r="T102" s="29"/>
      <c r="U102" s="29"/>
      <c r="V102" s="29"/>
      <c r="W102" s="29"/>
      <c r="X102" s="29"/>
      <c r="Y102" s="29"/>
      <c r="Z102" s="31"/>
      <c r="AA102" s="31"/>
      <c r="AB102" s="31"/>
      <c r="AC102" s="31"/>
      <c r="AD102" s="31"/>
      <c r="AE102" s="31"/>
      <c r="AF102" s="31"/>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row>
    <row r="103" spans="2:100" ht="33.75" customHeight="1">
      <c r="B103" s="29"/>
      <c r="C103" s="30"/>
      <c r="D103" s="29"/>
      <c r="E103" s="29"/>
      <c r="F103" s="29"/>
      <c r="G103" s="29"/>
      <c r="H103" s="29"/>
      <c r="I103" s="29"/>
      <c r="J103" s="29"/>
      <c r="K103" s="29"/>
      <c r="L103" s="29"/>
      <c r="M103" s="29"/>
      <c r="N103" s="29"/>
      <c r="O103" s="29"/>
      <c r="P103" s="29"/>
      <c r="Q103" s="29"/>
      <c r="R103" s="29"/>
      <c r="S103" s="29"/>
      <c r="T103" s="29"/>
      <c r="U103" s="29"/>
      <c r="V103" s="29"/>
      <c r="W103" s="29"/>
      <c r="X103" s="29"/>
      <c r="Y103" s="29"/>
      <c r="Z103" s="31"/>
      <c r="AA103" s="31"/>
      <c r="AB103" s="31"/>
      <c r="AC103" s="31"/>
      <c r="AD103" s="31"/>
      <c r="AE103" s="31"/>
      <c r="AF103" s="31"/>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row>
    <row r="104" spans="2:100" ht="33.75" customHeight="1">
      <c r="B104" s="29"/>
      <c r="C104" s="30"/>
      <c r="D104" s="29"/>
      <c r="E104" s="29"/>
      <c r="F104" s="29"/>
      <c r="G104" s="29"/>
      <c r="H104" s="29"/>
      <c r="I104" s="29"/>
      <c r="J104" s="29"/>
      <c r="K104" s="29"/>
      <c r="L104" s="29"/>
      <c r="M104" s="29"/>
      <c r="N104" s="29"/>
      <c r="O104" s="29"/>
      <c r="P104" s="29"/>
      <c r="Q104" s="29"/>
      <c r="R104" s="29"/>
      <c r="S104" s="29"/>
      <c r="T104" s="29"/>
      <c r="U104" s="29"/>
      <c r="V104" s="29"/>
      <c r="W104" s="29"/>
      <c r="X104" s="29"/>
      <c r="Y104" s="29"/>
      <c r="Z104" s="31"/>
      <c r="AA104" s="31"/>
      <c r="AB104" s="31"/>
      <c r="AC104" s="31"/>
      <c r="AD104" s="31"/>
      <c r="AE104" s="31"/>
      <c r="AF104" s="31"/>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row>
    <row r="105" spans="2:100" ht="33.75" customHeight="1">
      <c r="B105" s="29"/>
      <c r="C105" s="30"/>
      <c r="D105" s="29"/>
      <c r="E105" s="29"/>
      <c r="F105" s="29"/>
      <c r="G105" s="29"/>
      <c r="H105" s="29"/>
      <c r="I105" s="29"/>
      <c r="J105" s="29"/>
      <c r="K105" s="29"/>
      <c r="L105" s="29"/>
      <c r="M105" s="29"/>
      <c r="N105" s="29"/>
      <c r="O105" s="29"/>
      <c r="P105" s="29"/>
      <c r="Q105" s="29"/>
      <c r="R105" s="29"/>
      <c r="S105" s="29"/>
      <c r="T105" s="29"/>
      <c r="U105" s="29"/>
      <c r="V105" s="29"/>
      <c r="W105" s="29"/>
      <c r="X105" s="29"/>
      <c r="Y105" s="29"/>
      <c r="Z105" s="31"/>
      <c r="AA105" s="31"/>
      <c r="AB105" s="31"/>
      <c r="AC105" s="31"/>
      <c r="AD105" s="31"/>
      <c r="AE105" s="31"/>
      <c r="AF105" s="31"/>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row>
    <row r="106" spans="2:100" ht="33.75" customHeight="1">
      <c r="B106" s="29"/>
      <c r="C106" s="30"/>
      <c r="D106" s="29"/>
      <c r="E106" s="29"/>
      <c r="F106" s="29"/>
      <c r="G106" s="29"/>
      <c r="H106" s="29"/>
      <c r="I106" s="29"/>
      <c r="J106" s="29"/>
      <c r="K106" s="29"/>
      <c r="L106" s="29"/>
      <c r="M106" s="29"/>
      <c r="N106" s="29"/>
      <c r="O106" s="29"/>
      <c r="P106" s="29"/>
      <c r="Q106" s="29"/>
      <c r="R106" s="29"/>
      <c r="S106" s="29"/>
      <c r="T106" s="29"/>
      <c r="U106" s="29"/>
      <c r="V106" s="29"/>
      <c r="W106" s="29"/>
      <c r="X106" s="29"/>
      <c r="Y106" s="29"/>
      <c r="Z106" s="31"/>
      <c r="AA106" s="31"/>
      <c r="AB106" s="31"/>
      <c r="AC106" s="31"/>
      <c r="AD106" s="31"/>
      <c r="AE106" s="31"/>
      <c r="AF106" s="31"/>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row>
    <row r="107" spans="2:100" ht="33.75" customHeight="1">
      <c r="B107" s="29"/>
      <c r="C107" s="30"/>
      <c r="D107" s="29"/>
      <c r="E107" s="29"/>
      <c r="F107" s="29"/>
      <c r="G107" s="29"/>
      <c r="H107" s="29"/>
      <c r="I107" s="29"/>
      <c r="J107" s="29"/>
      <c r="K107" s="29"/>
      <c r="L107" s="29"/>
      <c r="M107" s="29"/>
      <c r="N107" s="29"/>
      <c r="O107" s="29"/>
      <c r="P107" s="29"/>
      <c r="Q107" s="29"/>
      <c r="R107" s="29"/>
      <c r="S107" s="29"/>
      <c r="T107" s="29"/>
      <c r="U107" s="29"/>
      <c r="V107" s="29"/>
      <c r="W107" s="29"/>
      <c r="X107" s="29"/>
      <c r="Y107" s="29"/>
      <c r="Z107" s="31"/>
      <c r="AA107" s="31"/>
      <c r="AB107" s="31"/>
      <c r="AC107" s="31"/>
      <c r="AD107" s="31"/>
      <c r="AE107" s="31"/>
      <c r="AF107" s="31"/>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row>
    <row r="108" spans="2:100" ht="33.75" customHeight="1">
      <c r="B108" s="29"/>
      <c r="C108" s="30"/>
      <c r="D108" s="29"/>
      <c r="E108" s="29"/>
      <c r="F108" s="29"/>
      <c r="G108" s="29"/>
      <c r="H108" s="29"/>
      <c r="I108" s="29"/>
      <c r="J108" s="29"/>
      <c r="K108" s="29"/>
      <c r="L108" s="29"/>
      <c r="M108" s="29"/>
      <c r="N108" s="29"/>
      <c r="O108" s="29"/>
      <c r="P108" s="29"/>
      <c r="Q108" s="29"/>
      <c r="R108" s="29"/>
      <c r="S108" s="29"/>
      <c r="T108" s="29"/>
      <c r="U108" s="29"/>
      <c r="V108" s="29"/>
      <c r="W108" s="29"/>
      <c r="X108" s="29"/>
      <c r="Y108" s="29"/>
      <c r="Z108" s="31"/>
      <c r="AA108" s="31"/>
      <c r="AB108" s="31"/>
      <c r="AC108" s="31"/>
      <c r="AD108" s="31"/>
      <c r="AE108" s="31"/>
      <c r="AF108" s="31"/>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row>
    <row r="109" spans="2:100" ht="33.75" customHeight="1">
      <c r="B109" s="29"/>
      <c r="C109" s="30"/>
      <c r="D109" s="29"/>
      <c r="E109" s="29"/>
      <c r="F109" s="29"/>
      <c r="G109" s="29"/>
      <c r="H109" s="29"/>
      <c r="I109" s="29"/>
      <c r="J109" s="29"/>
      <c r="K109" s="29"/>
      <c r="L109" s="29"/>
      <c r="M109" s="29"/>
      <c r="N109" s="29"/>
      <c r="O109" s="29"/>
      <c r="P109" s="29"/>
      <c r="Q109" s="29"/>
      <c r="R109" s="29"/>
      <c r="S109" s="29"/>
      <c r="T109" s="29"/>
      <c r="U109" s="29"/>
      <c r="V109" s="29"/>
      <c r="W109" s="29"/>
      <c r="X109" s="29"/>
      <c r="Y109" s="29"/>
      <c r="Z109" s="31"/>
      <c r="AA109" s="31"/>
      <c r="AB109" s="31"/>
      <c r="AC109" s="31"/>
      <c r="AD109" s="31"/>
      <c r="AE109" s="31"/>
      <c r="AF109" s="31"/>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row>
    <row r="110" spans="2:100" ht="33.75" customHeight="1">
      <c r="B110" s="29"/>
      <c r="C110" s="30"/>
      <c r="D110" s="29"/>
      <c r="E110" s="29"/>
      <c r="F110" s="29"/>
      <c r="G110" s="29"/>
      <c r="H110" s="29"/>
      <c r="I110" s="29"/>
      <c r="J110" s="29"/>
      <c r="K110" s="29"/>
      <c r="L110" s="29"/>
      <c r="M110" s="29"/>
      <c r="N110" s="29"/>
      <c r="O110" s="29"/>
      <c r="P110" s="29"/>
      <c r="Q110" s="29"/>
      <c r="R110" s="29"/>
      <c r="S110" s="29"/>
      <c r="T110" s="29"/>
      <c r="U110" s="29"/>
      <c r="V110" s="29"/>
      <c r="W110" s="29"/>
      <c r="X110" s="29"/>
      <c r="Y110" s="29"/>
      <c r="Z110" s="31"/>
      <c r="AA110" s="31"/>
      <c r="AB110" s="31"/>
      <c r="AC110" s="31"/>
      <c r="AD110" s="31"/>
      <c r="AE110" s="31"/>
      <c r="AF110" s="31"/>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row>
    <row r="111" spans="2:100" ht="33.75" customHeight="1">
      <c r="B111" s="29"/>
      <c r="C111" s="30"/>
      <c r="D111" s="29"/>
      <c r="E111" s="29"/>
      <c r="F111" s="29"/>
      <c r="G111" s="29"/>
      <c r="H111" s="29"/>
      <c r="I111" s="29"/>
      <c r="J111" s="29"/>
      <c r="K111" s="29"/>
      <c r="L111" s="29"/>
      <c r="M111" s="29"/>
      <c r="N111" s="29"/>
      <c r="O111" s="29"/>
      <c r="P111" s="29"/>
      <c r="Q111" s="29"/>
      <c r="R111" s="29"/>
      <c r="S111" s="29"/>
      <c r="T111" s="29"/>
      <c r="U111" s="29"/>
      <c r="V111" s="29"/>
      <c r="W111" s="29"/>
      <c r="X111" s="29"/>
      <c r="Y111" s="29"/>
      <c r="Z111" s="31"/>
      <c r="AA111" s="31"/>
      <c r="AB111" s="31"/>
      <c r="AC111" s="31"/>
      <c r="AD111" s="31"/>
      <c r="AE111" s="31"/>
      <c r="AF111" s="31"/>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row>
    <row r="112" spans="2:100" ht="33.75" customHeight="1">
      <c r="B112" s="29"/>
      <c r="C112" s="30"/>
      <c r="D112" s="29"/>
      <c r="E112" s="29"/>
      <c r="F112" s="29"/>
      <c r="G112" s="29"/>
      <c r="H112" s="29"/>
      <c r="I112" s="29"/>
      <c r="J112" s="29"/>
      <c r="K112" s="29"/>
      <c r="L112" s="29"/>
      <c r="M112" s="29"/>
      <c r="N112" s="29"/>
      <c r="O112" s="29"/>
      <c r="P112" s="29"/>
      <c r="Q112" s="29"/>
      <c r="R112" s="29"/>
      <c r="S112" s="29"/>
      <c r="T112" s="29"/>
      <c r="U112" s="29"/>
      <c r="V112" s="29"/>
      <c r="W112" s="29"/>
      <c r="X112" s="29"/>
      <c r="Y112" s="29"/>
      <c r="Z112" s="31"/>
      <c r="AA112" s="31"/>
      <c r="AB112" s="31"/>
      <c r="AC112" s="31"/>
      <c r="AD112" s="31"/>
      <c r="AE112" s="31"/>
      <c r="AF112" s="31"/>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row>
    <row r="113" spans="2:100" ht="33.75" customHeight="1">
      <c r="B113" s="29"/>
      <c r="C113" s="30"/>
      <c r="D113" s="29"/>
      <c r="E113" s="29"/>
      <c r="F113" s="29"/>
      <c r="G113" s="29"/>
      <c r="H113" s="29"/>
      <c r="I113" s="29"/>
      <c r="J113" s="29"/>
      <c r="K113" s="29"/>
      <c r="L113" s="29"/>
      <c r="M113" s="29"/>
      <c r="N113" s="29"/>
      <c r="O113" s="29"/>
      <c r="P113" s="29"/>
      <c r="Q113" s="29"/>
      <c r="R113" s="29"/>
      <c r="S113" s="29"/>
      <c r="T113" s="29"/>
      <c r="U113" s="29"/>
      <c r="V113" s="29"/>
      <c r="W113" s="29"/>
      <c r="X113" s="29"/>
      <c r="Y113" s="29"/>
      <c r="Z113" s="31"/>
      <c r="AA113" s="31"/>
      <c r="AB113" s="31"/>
      <c r="AC113" s="31"/>
      <c r="AD113" s="31"/>
      <c r="AE113" s="31"/>
      <c r="AF113" s="31"/>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row>
    <row r="114" spans="2:100" ht="33.75" customHeight="1">
      <c r="B114" s="29"/>
      <c r="C114" s="30"/>
      <c r="D114" s="29"/>
      <c r="E114" s="29"/>
      <c r="F114" s="29"/>
      <c r="G114" s="29"/>
      <c r="H114" s="29"/>
      <c r="I114" s="29"/>
      <c r="J114" s="29"/>
      <c r="K114" s="29"/>
      <c r="L114" s="29"/>
      <c r="M114" s="29"/>
      <c r="N114" s="29"/>
      <c r="O114" s="29"/>
      <c r="P114" s="29"/>
      <c r="Q114" s="29"/>
      <c r="R114" s="29"/>
      <c r="S114" s="29"/>
      <c r="T114" s="29"/>
      <c r="U114" s="29"/>
      <c r="V114" s="29"/>
      <c r="W114" s="29"/>
      <c r="X114" s="29"/>
      <c r="Y114" s="29"/>
      <c r="Z114" s="31"/>
      <c r="AA114" s="31"/>
      <c r="AB114" s="31"/>
      <c r="AC114" s="31"/>
      <c r="AD114" s="31"/>
      <c r="AE114" s="31"/>
      <c r="AF114" s="31"/>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row>
    <row r="115" spans="2:100" ht="33.75" customHeight="1">
      <c r="B115" s="29"/>
      <c r="C115" s="30"/>
      <c r="D115" s="29"/>
      <c r="E115" s="29"/>
      <c r="F115" s="29"/>
      <c r="G115" s="29"/>
      <c r="H115" s="29"/>
      <c r="I115" s="29"/>
      <c r="J115" s="29"/>
      <c r="K115" s="29"/>
      <c r="L115" s="29"/>
      <c r="M115" s="29"/>
      <c r="N115" s="29"/>
      <c r="O115" s="29"/>
      <c r="P115" s="29"/>
      <c r="Q115" s="29"/>
      <c r="R115" s="29"/>
      <c r="S115" s="29"/>
      <c r="T115" s="29"/>
      <c r="U115" s="29"/>
      <c r="V115" s="29"/>
      <c r="W115" s="29"/>
      <c r="X115" s="29"/>
      <c r="Y115" s="29"/>
      <c r="Z115" s="31"/>
      <c r="AA115" s="31"/>
      <c r="AB115" s="31"/>
      <c r="AC115" s="31"/>
      <c r="AD115" s="31"/>
      <c r="AE115" s="31"/>
      <c r="AF115" s="31"/>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row>
    <row r="116" spans="2:100" ht="33.75" customHeight="1">
      <c r="B116" s="29"/>
      <c r="C116" s="30"/>
      <c r="D116" s="29"/>
      <c r="E116" s="29"/>
      <c r="F116" s="29"/>
      <c r="G116" s="29"/>
      <c r="H116" s="29"/>
      <c r="I116" s="29"/>
      <c r="J116" s="29"/>
      <c r="K116" s="29"/>
      <c r="L116" s="29"/>
      <c r="M116" s="29"/>
      <c r="N116" s="29"/>
      <c r="O116" s="29"/>
      <c r="P116" s="29"/>
      <c r="Q116" s="29"/>
      <c r="R116" s="29"/>
      <c r="S116" s="29"/>
      <c r="T116" s="29"/>
      <c r="U116" s="29"/>
      <c r="V116" s="29"/>
      <c r="W116" s="29"/>
      <c r="X116" s="29"/>
      <c r="Y116" s="29"/>
      <c r="Z116" s="31"/>
      <c r="AA116" s="31"/>
      <c r="AB116" s="31"/>
      <c r="AC116" s="31"/>
      <c r="AD116" s="31"/>
      <c r="AE116" s="31"/>
      <c r="AF116" s="31"/>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row>
    <row r="117" spans="2:100" ht="33.75" customHeight="1">
      <c r="B117" s="29"/>
      <c r="C117" s="30"/>
      <c r="D117" s="29"/>
      <c r="E117" s="29"/>
      <c r="F117" s="29"/>
      <c r="G117" s="29"/>
      <c r="H117" s="29"/>
      <c r="I117" s="29"/>
      <c r="J117" s="29"/>
      <c r="K117" s="29"/>
      <c r="L117" s="29"/>
      <c r="M117" s="29"/>
      <c r="N117" s="29"/>
      <c r="O117" s="29"/>
      <c r="P117" s="29"/>
      <c r="Q117" s="29"/>
      <c r="R117" s="29"/>
      <c r="S117" s="29"/>
      <c r="T117" s="29"/>
      <c r="U117" s="29"/>
      <c r="V117" s="29"/>
      <c r="W117" s="29"/>
      <c r="X117" s="29"/>
      <c r="Y117" s="29"/>
      <c r="Z117" s="31"/>
      <c r="AA117" s="31"/>
      <c r="AB117" s="31"/>
      <c r="AC117" s="31"/>
      <c r="AD117" s="31"/>
      <c r="AE117" s="31"/>
      <c r="AF117" s="31"/>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row>
    <row r="118" spans="2:100" ht="33.75" customHeight="1">
      <c r="B118" s="29"/>
      <c r="C118" s="30"/>
      <c r="D118" s="29"/>
      <c r="E118" s="29"/>
      <c r="F118" s="29"/>
      <c r="G118" s="29"/>
      <c r="H118" s="29"/>
      <c r="I118" s="29"/>
      <c r="J118" s="29"/>
      <c r="K118" s="29"/>
      <c r="L118" s="29"/>
      <c r="M118" s="29"/>
      <c r="N118" s="29"/>
      <c r="O118" s="29"/>
      <c r="P118" s="29"/>
      <c r="Q118" s="29"/>
      <c r="R118" s="29"/>
      <c r="S118" s="29"/>
      <c r="T118" s="29"/>
      <c r="U118" s="29"/>
      <c r="V118" s="29"/>
      <c r="W118" s="29"/>
      <c r="X118" s="29"/>
      <c r="Y118" s="29"/>
      <c r="Z118" s="31"/>
      <c r="AA118" s="31"/>
      <c r="AB118" s="31"/>
      <c r="AC118" s="31"/>
      <c r="AD118" s="31"/>
      <c r="AE118" s="31"/>
      <c r="AF118" s="31"/>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row>
    <row r="119" spans="2:100" ht="33.75" customHeight="1">
      <c r="B119" s="29"/>
      <c r="C119" s="30"/>
      <c r="D119" s="29"/>
      <c r="E119" s="29"/>
      <c r="F119" s="29"/>
      <c r="G119" s="29"/>
      <c r="H119" s="29"/>
      <c r="I119" s="29"/>
      <c r="J119" s="29"/>
      <c r="K119" s="29"/>
      <c r="L119" s="29"/>
      <c r="M119" s="29"/>
      <c r="N119" s="29"/>
      <c r="O119" s="29"/>
      <c r="P119" s="29"/>
      <c r="Q119" s="29"/>
      <c r="R119" s="29"/>
      <c r="S119" s="29"/>
      <c r="T119" s="29"/>
      <c r="U119" s="29"/>
      <c r="V119" s="29"/>
      <c r="W119" s="29"/>
      <c r="X119" s="29"/>
      <c r="Y119" s="29"/>
      <c r="Z119" s="31"/>
      <c r="AA119" s="31"/>
      <c r="AB119" s="31"/>
      <c r="AC119" s="31"/>
      <c r="AD119" s="31"/>
      <c r="AE119" s="31"/>
      <c r="AF119" s="31"/>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row>
    <row r="120" spans="2:100" ht="33.75" customHeight="1">
      <c r="B120" s="29"/>
      <c r="C120" s="30"/>
      <c r="D120" s="29"/>
      <c r="E120" s="29"/>
      <c r="F120" s="29"/>
      <c r="G120" s="29"/>
      <c r="H120" s="29"/>
      <c r="I120" s="29"/>
      <c r="J120" s="29"/>
      <c r="K120" s="29"/>
      <c r="L120" s="29"/>
      <c r="M120" s="29"/>
      <c r="N120" s="29"/>
      <c r="O120" s="29"/>
      <c r="P120" s="29"/>
      <c r="Q120" s="29"/>
      <c r="R120" s="29"/>
      <c r="S120" s="29"/>
      <c r="T120" s="29"/>
      <c r="U120" s="29"/>
      <c r="V120" s="29"/>
      <c r="W120" s="29"/>
      <c r="X120" s="29"/>
      <c r="Y120" s="29"/>
      <c r="Z120" s="31"/>
      <c r="AA120" s="31"/>
      <c r="AB120" s="31"/>
      <c r="AC120" s="31"/>
      <c r="AD120" s="31"/>
      <c r="AE120" s="31"/>
      <c r="AF120" s="31"/>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row>
    <row r="121" spans="2:100" ht="33.75" customHeight="1">
      <c r="B121" s="29"/>
      <c r="C121" s="30"/>
      <c r="D121" s="29"/>
      <c r="E121" s="29"/>
      <c r="F121" s="29"/>
      <c r="G121" s="29"/>
      <c r="H121" s="29"/>
      <c r="I121" s="29"/>
      <c r="J121" s="29"/>
      <c r="K121" s="29"/>
      <c r="L121" s="29"/>
      <c r="M121" s="29"/>
      <c r="N121" s="29"/>
      <c r="O121" s="29"/>
      <c r="P121" s="29"/>
      <c r="Q121" s="29"/>
      <c r="R121" s="29"/>
      <c r="S121" s="29"/>
      <c r="T121" s="29"/>
      <c r="U121" s="29"/>
      <c r="V121" s="29"/>
      <c r="W121" s="29"/>
      <c r="X121" s="29"/>
      <c r="Y121" s="29"/>
      <c r="Z121" s="31"/>
      <c r="AA121" s="31"/>
      <c r="AB121" s="31"/>
      <c r="AC121" s="31"/>
      <c r="AD121" s="31"/>
      <c r="AE121" s="31"/>
      <c r="AF121" s="31"/>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row>
    <row r="122" spans="2:100" ht="33.75" customHeight="1">
      <c r="B122" s="29"/>
      <c r="C122" s="30"/>
      <c r="D122" s="29"/>
      <c r="E122" s="29"/>
      <c r="F122" s="29"/>
      <c r="G122" s="29"/>
      <c r="H122" s="29"/>
      <c r="I122" s="29"/>
      <c r="J122" s="29"/>
      <c r="K122" s="29"/>
      <c r="L122" s="29"/>
      <c r="M122" s="29"/>
      <c r="N122" s="29"/>
      <c r="O122" s="29"/>
      <c r="P122" s="29"/>
      <c r="Q122" s="29"/>
      <c r="R122" s="29"/>
      <c r="S122" s="29"/>
      <c r="T122" s="29"/>
      <c r="U122" s="29"/>
      <c r="V122" s="29"/>
      <c r="W122" s="29"/>
      <c r="X122" s="29"/>
      <c r="Y122" s="29"/>
      <c r="Z122" s="31"/>
      <c r="AA122" s="31"/>
      <c r="AB122" s="31"/>
      <c r="AC122" s="31"/>
      <c r="AD122" s="31"/>
      <c r="AE122" s="31"/>
      <c r="AF122" s="31"/>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row>
    <row r="123" spans="2:100" ht="33.75" customHeight="1">
      <c r="B123" s="29"/>
      <c r="C123" s="30"/>
      <c r="D123" s="29"/>
      <c r="E123" s="29"/>
      <c r="F123" s="29"/>
      <c r="G123" s="29"/>
      <c r="H123" s="29"/>
      <c r="I123" s="29"/>
      <c r="J123" s="29"/>
      <c r="K123" s="29"/>
      <c r="L123" s="29"/>
      <c r="M123" s="29"/>
      <c r="N123" s="29"/>
      <c r="O123" s="29"/>
      <c r="P123" s="29"/>
      <c r="Q123" s="29"/>
      <c r="R123" s="29"/>
      <c r="S123" s="29"/>
      <c r="T123" s="29"/>
      <c r="U123" s="29"/>
      <c r="V123" s="29"/>
      <c r="W123" s="29"/>
      <c r="X123" s="29"/>
      <c r="Y123" s="29"/>
      <c r="Z123" s="31"/>
      <c r="AA123" s="31"/>
      <c r="AB123" s="31"/>
      <c r="AC123" s="31"/>
      <c r="AD123" s="31"/>
      <c r="AE123" s="31"/>
      <c r="AF123" s="31"/>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row>
    <row r="124" spans="2:100" ht="33.75" customHeight="1">
      <c r="B124" s="29"/>
      <c r="C124" s="30"/>
      <c r="D124" s="29"/>
      <c r="E124" s="29"/>
      <c r="F124" s="29"/>
      <c r="G124" s="29"/>
      <c r="H124" s="29"/>
      <c r="I124" s="29"/>
      <c r="J124" s="29"/>
      <c r="K124" s="29"/>
      <c r="L124" s="29"/>
      <c r="M124" s="29"/>
      <c r="N124" s="29"/>
      <c r="O124" s="29"/>
      <c r="P124" s="29"/>
      <c r="Q124" s="29"/>
      <c r="R124" s="29"/>
      <c r="S124" s="29"/>
      <c r="T124" s="29"/>
      <c r="U124" s="29"/>
      <c r="V124" s="29"/>
      <c r="W124" s="29"/>
      <c r="X124" s="29"/>
      <c r="Y124" s="29"/>
      <c r="Z124" s="31"/>
      <c r="AA124" s="31"/>
      <c r="AB124" s="31"/>
      <c r="AC124" s="31"/>
      <c r="AD124" s="31"/>
      <c r="AE124" s="31"/>
      <c r="AF124" s="31"/>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row>
    <row r="125" spans="2:100" ht="33.75" customHeight="1">
      <c r="B125" s="29"/>
      <c r="C125" s="30"/>
      <c r="D125" s="29"/>
      <c r="E125" s="29"/>
      <c r="F125" s="29"/>
      <c r="G125" s="29"/>
      <c r="H125" s="29"/>
      <c r="I125" s="29"/>
      <c r="J125" s="29"/>
      <c r="K125" s="29"/>
      <c r="L125" s="29"/>
      <c r="M125" s="29"/>
      <c r="N125" s="29"/>
      <c r="O125" s="29"/>
      <c r="P125" s="29"/>
      <c r="Q125" s="29"/>
      <c r="R125" s="29"/>
      <c r="S125" s="29"/>
      <c r="T125" s="29"/>
      <c r="U125" s="29"/>
      <c r="V125" s="29"/>
      <c r="W125" s="29"/>
      <c r="X125" s="29"/>
      <c r="Y125" s="29"/>
      <c r="Z125" s="31"/>
      <c r="AA125" s="31"/>
      <c r="AB125" s="31"/>
      <c r="AC125" s="31"/>
      <c r="AD125" s="31"/>
      <c r="AE125" s="31"/>
      <c r="AF125" s="31"/>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row>
    <row r="126" spans="2:100" ht="33.75" customHeight="1">
      <c r="B126" s="29"/>
      <c r="C126" s="30"/>
      <c r="D126" s="29"/>
      <c r="E126" s="29"/>
      <c r="F126" s="29"/>
      <c r="G126" s="29"/>
      <c r="H126" s="29"/>
      <c r="I126" s="29"/>
      <c r="J126" s="29"/>
      <c r="K126" s="29"/>
      <c r="L126" s="29"/>
      <c r="M126" s="29"/>
      <c r="N126" s="29"/>
      <c r="O126" s="29"/>
      <c r="P126" s="29"/>
      <c r="Q126" s="29"/>
      <c r="R126" s="29"/>
      <c r="S126" s="29"/>
      <c r="T126" s="29"/>
      <c r="U126" s="29"/>
      <c r="V126" s="29"/>
      <c r="W126" s="29"/>
      <c r="X126" s="29"/>
      <c r="Y126" s="29"/>
      <c r="Z126" s="31"/>
      <c r="AA126" s="31"/>
      <c r="AB126" s="31"/>
      <c r="AC126" s="31"/>
      <c r="AD126" s="31"/>
      <c r="AE126" s="31"/>
      <c r="AF126" s="31"/>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row>
    <row r="127" spans="2:100" ht="33.75" customHeight="1">
      <c r="B127" s="29"/>
      <c r="C127" s="30"/>
      <c r="D127" s="29"/>
      <c r="E127" s="29"/>
      <c r="F127" s="29"/>
      <c r="G127" s="29"/>
      <c r="H127" s="29"/>
      <c r="I127" s="29"/>
      <c r="J127" s="29"/>
      <c r="K127" s="29"/>
      <c r="L127" s="29"/>
      <c r="M127" s="29"/>
      <c r="N127" s="29"/>
      <c r="O127" s="29"/>
      <c r="P127" s="29"/>
      <c r="Q127" s="29"/>
      <c r="R127" s="29"/>
      <c r="S127" s="29"/>
      <c r="T127" s="29"/>
      <c r="U127" s="29"/>
      <c r="V127" s="29"/>
      <c r="W127" s="29"/>
      <c r="X127" s="29"/>
      <c r="Y127" s="29"/>
      <c r="Z127" s="31"/>
      <c r="AA127" s="31"/>
      <c r="AB127" s="31"/>
      <c r="AC127" s="31"/>
      <c r="AD127" s="31"/>
      <c r="AE127" s="31"/>
      <c r="AF127" s="31"/>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row>
    <row r="128" spans="2:100" ht="33.75" customHeight="1">
      <c r="B128" s="29"/>
      <c r="C128" s="30"/>
      <c r="D128" s="29"/>
      <c r="E128" s="29"/>
      <c r="F128" s="29"/>
      <c r="G128" s="29"/>
      <c r="H128" s="29"/>
      <c r="I128" s="29"/>
      <c r="J128" s="29"/>
      <c r="K128" s="29"/>
      <c r="L128" s="29"/>
      <c r="M128" s="29"/>
      <c r="N128" s="29"/>
      <c r="O128" s="29"/>
      <c r="P128" s="29"/>
      <c r="Q128" s="29"/>
      <c r="R128" s="29"/>
      <c r="S128" s="29"/>
      <c r="T128" s="29"/>
      <c r="U128" s="29"/>
      <c r="V128" s="29"/>
      <c r="W128" s="29"/>
      <c r="X128" s="29"/>
      <c r="Y128" s="29"/>
      <c r="Z128" s="31"/>
      <c r="AA128" s="31"/>
      <c r="AB128" s="31"/>
      <c r="AC128" s="31"/>
      <c r="AD128" s="31"/>
      <c r="AE128" s="31"/>
      <c r="AF128" s="31"/>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row>
    <row r="129" spans="2:100" ht="33.75" customHeight="1">
      <c r="B129" s="29"/>
      <c r="C129" s="30"/>
      <c r="D129" s="29"/>
      <c r="E129" s="29"/>
      <c r="F129" s="29"/>
      <c r="G129" s="29"/>
      <c r="H129" s="29"/>
      <c r="I129" s="29"/>
      <c r="J129" s="29"/>
      <c r="K129" s="29"/>
      <c r="L129" s="29"/>
      <c r="M129" s="29"/>
      <c r="N129" s="29"/>
      <c r="O129" s="29"/>
      <c r="P129" s="29"/>
      <c r="Q129" s="29"/>
      <c r="R129" s="29"/>
      <c r="S129" s="29"/>
      <c r="T129" s="29"/>
      <c r="U129" s="29"/>
      <c r="V129" s="29"/>
      <c r="W129" s="29"/>
      <c r="X129" s="29"/>
      <c r="Y129" s="29"/>
      <c r="Z129" s="31"/>
      <c r="AA129" s="31"/>
      <c r="AB129" s="31"/>
      <c r="AC129" s="31"/>
      <c r="AD129" s="31"/>
      <c r="AE129" s="31"/>
      <c r="AF129" s="31"/>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row>
    <row r="130" spans="2:100" ht="33.75" customHeight="1">
      <c r="B130" s="29"/>
      <c r="C130" s="30"/>
      <c r="D130" s="29"/>
      <c r="E130" s="29"/>
      <c r="F130" s="29"/>
      <c r="G130" s="29"/>
      <c r="H130" s="29"/>
      <c r="I130" s="29"/>
      <c r="J130" s="29"/>
      <c r="K130" s="29"/>
      <c r="L130" s="29"/>
      <c r="M130" s="29"/>
      <c r="N130" s="29"/>
      <c r="O130" s="29"/>
      <c r="P130" s="29"/>
      <c r="Q130" s="29"/>
      <c r="R130" s="29"/>
      <c r="S130" s="29"/>
      <c r="T130" s="29"/>
      <c r="U130" s="29"/>
      <c r="V130" s="29"/>
      <c r="W130" s="29"/>
      <c r="X130" s="29"/>
      <c r="Y130" s="29"/>
      <c r="Z130" s="31"/>
      <c r="AA130" s="31"/>
      <c r="AB130" s="31"/>
      <c r="AC130" s="31"/>
      <c r="AD130" s="31"/>
      <c r="AE130" s="31"/>
      <c r="AF130" s="31"/>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row>
    <row r="131" spans="2:100" ht="33.75" customHeight="1">
      <c r="B131" s="29"/>
      <c r="C131" s="30"/>
      <c r="D131" s="29"/>
      <c r="E131" s="29"/>
      <c r="F131" s="29"/>
      <c r="G131" s="29"/>
      <c r="H131" s="29"/>
      <c r="I131" s="29"/>
      <c r="J131" s="29"/>
      <c r="K131" s="29"/>
      <c r="L131" s="29"/>
      <c r="M131" s="29"/>
      <c r="N131" s="29"/>
      <c r="O131" s="29"/>
      <c r="P131" s="29"/>
      <c r="Q131" s="29"/>
      <c r="R131" s="29"/>
      <c r="S131" s="29"/>
      <c r="T131" s="29"/>
      <c r="U131" s="29"/>
      <c r="V131" s="29"/>
      <c r="W131" s="29"/>
      <c r="X131" s="29"/>
      <c r="Y131" s="29"/>
      <c r="Z131" s="31"/>
      <c r="AA131" s="31"/>
      <c r="AB131" s="31"/>
      <c r="AC131" s="31"/>
      <c r="AD131" s="31"/>
      <c r="AE131" s="31"/>
      <c r="AF131" s="31"/>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row>
    <row r="132" spans="2:100" ht="33.75" customHeight="1">
      <c r="B132" s="26"/>
      <c r="C132" s="27"/>
      <c r="D132" s="26"/>
      <c r="E132" s="26"/>
      <c r="F132" s="26"/>
      <c r="G132" s="26"/>
      <c r="H132" s="26"/>
      <c r="I132" s="26"/>
      <c r="J132" s="26"/>
      <c r="K132" s="26"/>
      <c r="L132" s="26"/>
      <c r="M132" s="26"/>
      <c r="N132" s="26"/>
      <c r="O132" s="26"/>
      <c r="P132" s="26"/>
      <c r="Q132" s="26"/>
      <c r="R132" s="26"/>
      <c r="S132" s="26"/>
      <c r="T132" s="26"/>
      <c r="U132" s="26"/>
      <c r="V132" s="26"/>
      <c r="W132" s="26"/>
      <c r="X132" s="26"/>
      <c r="Y132" s="26"/>
      <c r="Z132" s="28"/>
      <c r="AA132" s="28"/>
      <c r="AB132" s="28"/>
      <c r="AC132" s="28"/>
      <c r="AD132" s="28"/>
      <c r="AE132" s="28"/>
      <c r="AF132" s="28"/>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row>
    <row r="133" spans="2:100" ht="33.75" customHeight="1">
      <c r="B133" s="26"/>
      <c r="C133" s="27"/>
      <c r="D133" s="26"/>
      <c r="E133" s="26"/>
      <c r="F133" s="26"/>
      <c r="G133" s="26"/>
      <c r="H133" s="26"/>
      <c r="I133" s="26"/>
      <c r="J133" s="26"/>
      <c r="K133" s="26"/>
      <c r="L133" s="26"/>
      <c r="M133" s="26"/>
      <c r="N133" s="26"/>
      <c r="O133" s="26"/>
      <c r="P133" s="26"/>
      <c r="Q133" s="26"/>
      <c r="R133" s="26"/>
      <c r="S133" s="26"/>
      <c r="T133" s="26"/>
      <c r="U133" s="26"/>
      <c r="V133" s="26"/>
      <c r="W133" s="26"/>
      <c r="X133" s="26"/>
      <c r="Y133" s="26"/>
      <c r="Z133" s="28"/>
      <c r="AA133" s="28"/>
      <c r="AB133" s="28"/>
      <c r="AC133" s="28"/>
      <c r="AD133" s="28"/>
      <c r="AE133" s="28"/>
      <c r="AF133" s="28"/>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row>
    <row r="134" spans="2:100" ht="33.75" customHeight="1">
      <c r="B134" s="26"/>
      <c r="C134" s="27"/>
      <c r="D134" s="26"/>
      <c r="E134" s="26"/>
      <c r="F134" s="26"/>
      <c r="G134" s="26"/>
      <c r="H134" s="26"/>
      <c r="I134" s="26"/>
      <c r="J134" s="26"/>
      <c r="K134" s="26"/>
      <c r="L134" s="26"/>
      <c r="M134" s="26"/>
      <c r="N134" s="26"/>
      <c r="O134" s="26"/>
      <c r="P134" s="26"/>
      <c r="Q134" s="26"/>
      <c r="R134" s="26"/>
      <c r="S134" s="26"/>
      <c r="T134" s="26"/>
      <c r="U134" s="26"/>
      <c r="V134" s="26"/>
      <c r="W134" s="26"/>
      <c r="X134" s="26"/>
      <c r="Y134" s="26"/>
      <c r="Z134" s="28"/>
      <c r="AA134" s="28"/>
      <c r="AB134" s="28"/>
      <c r="AC134" s="28"/>
      <c r="AD134" s="28"/>
      <c r="AE134" s="28"/>
      <c r="AF134" s="28"/>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row>
    <row r="135" spans="2:100" ht="33.75" customHeight="1">
      <c r="B135" s="26"/>
      <c r="C135" s="27"/>
      <c r="D135" s="26"/>
      <c r="E135" s="26"/>
      <c r="F135" s="26"/>
      <c r="G135" s="26"/>
      <c r="H135" s="26"/>
      <c r="I135" s="26"/>
      <c r="J135" s="26"/>
      <c r="K135" s="26"/>
      <c r="L135" s="26"/>
      <c r="M135" s="26"/>
      <c r="N135" s="26"/>
      <c r="O135" s="26"/>
      <c r="P135" s="26"/>
      <c r="Q135" s="26"/>
      <c r="R135" s="26"/>
      <c r="S135" s="26"/>
      <c r="T135" s="26"/>
      <c r="U135" s="26"/>
      <c r="V135" s="26"/>
      <c r="W135" s="26"/>
      <c r="X135" s="26"/>
      <c r="Y135" s="26"/>
      <c r="Z135" s="28"/>
      <c r="AA135" s="28"/>
      <c r="AB135" s="28"/>
      <c r="AC135" s="28"/>
      <c r="AD135" s="28"/>
      <c r="AE135" s="28"/>
      <c r="AF135" s="28"/>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row>
    <row r="136" spans="2:100" ht="33.75" customHeight="1">
      <c r="B136" s="26"/>
      <c r="C136" s="27"/>
      <c r="D136" s="26"/>
      <c r="E136" s="26"/>
      <c r="F136" s="26"/>
      <c r="G136" s="26"/>
      <c r="H136" s="26"/>
      <c r="I136" s="26"/>
      <c r="J136" s="26"/>
      <c r="K136" s="26"/>
      <c r="L136" s="26"/>
      <c r="M136" s="26"/>
      <c r="N136" s="26"/>
      <c r="O136" s="26"/>
      <c r="P136" s="26"/>
      <c r="Q136" s="26"/>
      <c r="R136" s="26"/>
      <c r="S136" s="26"/>
      <c r="T136" s="26"/>
      <c r="U136" s="26"/>
      <c r="V136" s="26"/>
      <c r="W136" s="26"/>
      <c r="X136" s="26"/>
      <c r="Y136" s="26"/>
      <c r="Z136" s="28"/>
      <c r="AA136" s="28"/>
      <c r="AB136" s="28"/>
      <c r="AC136" s="28"/>
      <c r="AD136" s="28"/>
      <c r="AE136" s="28"/>
      <c r="AF136" s="28"/>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row>
    <row r="137" spans="2:100" ht="33.75" customHeight="1">
      <c r="B137" s="26"/>
      <c r="C137" s="27"/>
      <c r="D137" s="26"/>
      <c r="E137" s="26"/>
      <c r="F137" s="26"/>
      <c r="G137" s="26"/>
      <c r="H137" s="26"/>
      <c r="I137" s="26"/>
      <c r="J137" s="26"/>
      <c r="K137" s="26"/>
      <c r="L137" s="26"/>
      <c r="M137" s="26"/>
      <c r="N137" s="26"/>
      <c r="O137" s="26"/>
      <c r="P137" s="26"/>
      <c r="Q137" s="26"/>
      <c r="R137" s="26"/>
      <c r="S137" s="26"/>
      <c r="T137" s="26"/>
      <c r="U137" s="26"/>
      <c r="V137" s="26"/>
      <c r="W137" s="26"/>
      <c r="X137" s="26"/>
      <c r="Y137" s="26"/>
      <c r="Z137" s="28"/>
      <c r="AA137" s="28"/>
      <c r="AB137" s="28"/>
      <c r="AC137" s="28"/>
      <c r="AD137" s="28"/>
      <c r="AE137" s="28"/>
      <c r="AF137" s="28"/>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row>
    <row r="138" spans="2:100" ht="33.75" customHeight="1">
      <c r="B138" s="26"/>
      <c r="C138" s="27"/>
      <c r="D138" s="26"/>
      <c r="E138" s="26"/>
      <c r="F138" s="26"/>
      <c r="G138" s="26"/>
      <c r="H138" s="26"/>
      <c r="I138" s="26"/>
      <c r="J138" s="26"/>
      <c r="K138" s="26"/>
      <c r="L138" s="26"/>
      <c r="M138" s="26"/>
      <c r="N138" s="26"/>
      <c r="O138" s="26"/>
      <c r="P138" s="26"/>
      <c r="Q138" s="26"/>
      <c r="R138" s="26"/>
      <c r="S138" s="26"/>
      <c r="T138" s="26"/>
      <c r="U138" s="26"/>
      <c r="V138" s="26"/>
      <c r="W138" s="26"/>
      <c r="X138" s="26"/>
      <c r="Y138" s="26"/>
      <c r="Z138" s="28"/>
      <c r="AA138" s="28"/>
      <c r="AB138" s="28"/>
      <c r="AC138" s="28"/>
      <c r="AD138" s="28"/>
      <c r="AE138" s="28"/>
      <c r="AF138" s="28"/>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row>
    <row r="139" spans="2:100" ht="33.75" customHeight="1">
      <c r="B139" s="26"/>
      <c r="C139" s="27"/>
      <c r="D139" s="26"/>
      <c r="E139" s="26"/>
      <c r="F139" s="26"/>
      <c r="G139" s="26"/>
      <c r="H139" s="26"/>
      <c r="I139" s="26"/>
      <c r="J139" s="26"/>
      <c r="K139" s="26"/>
      <c r="L139" s="26"/>
      <c r="M139" s="26"/>
      <c r="N139" s="26"/>
      <c r="O139" s="26"/>
      <c r="P139" s="26"/>
      <c r="Q139" s="26"/>
      <c r="R139" s="26"/>
      <c r="S139" s="26"/>
      <c r="T139" s="26"/>
      <c r="U139" s="26"/>
      <c r="V139" s="26"/>
      <c r="W139" s="26"/>
      <c r="X139" s="26"/>
      <c r="Y139" s="26"/>
      <c r="Z139" s="28"/>
      <c r="AA139" s="28"/>
      <c r="AB139" s="28"/>
      <c r="AC139" s="28"/>
      <c r="AD139" s="28"/>
      <c r="AE139" s="28"/>
      <c r="AF139" s="28"/>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row>
    <row r="140" spans="2:100" ht="33.75" customHeight="1">
      <c r="B140" s="26"/>
      <c r="C140" s="27"/>
      <c r="D140" s="26"/>
      <c r="E140" s="26"/>
      <c r="F140" s="26"/>
      <c r="G140" s="26"/>
      <c r="H140" s="26"/>
      <c r="I140" s="26"/>
      <c r="J140" s="26"/>
      <c r="K140" s="26"/>
      <c r="L140" s="26"/>
      <c r="M140" s="26"/>
      <c r="N140" s="26"/>
      <c r="O140" s="26"/>
      <c r="P140" s="26"/>
      <c r="Q140" s="26"/>
      <c r="R140" s="26"/>
      <c r="S140" s="26"/>
      <c r="T140" s="26"/>
      <c r="U140" s="26"/>
      <c r="V140" s="26"/>
      <c r="W140" s="26"/>
      <c r="X140" s="26"/>
      <c r="Y140" s="26"/>
      <c r="Z140" s="28"/>
      <c r="AA140" s="28"/>
      <c r="AB140" s="28"/>
      <c r="AC140" s="28"/>
      <c r="AD140" s="28"/>
      <c r="AE140" s="28"/>
      <c r="AF140" s="28"/>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row>
    <row r="141" spans="2:100" ht="33.75" customHeight="1">
      <c r="B141" s="26"/>
      <c r="C141" s="27"/>
      <c r="D141" s="26"/>
      <c r="E141" s="26"/>
      <c r="F141" s="26"/>
      <c r="G141" s="26"/>
      <c r="H141" s="26"/>
      <c r="I141" s="26"/>
      <c r="J141" s="26"/>
      <c r="K141" s="26"/>
      <c r="L141" s="26"/>
      <c r="M141" s="26"/>
      <c r="N141" s="26"/>
      <c r="O141" s="26"/>
      <c r="P141" s="26"/>
      <c r="Q141" s="26"/>
      <c r="R141" s="26"/>
      <c r="S141" s="26"/>
      <c r="T141" s="26"/>
      <c r="U141" s="26"/>
      <c r="V141" s="26"/>
      <c r="W141" s="26"/>
      <c r="X141" s="26"/>
      <c r="Y141" s="26"/>
      <c r="Z141" s="28"/>
      <c r="AA141" s="28"/>
      <c r="AB141" s="28"/>
      <c r="AC141" s="28"/>
      <c r="AD141" s="28"/>
      <c r="AE141" s="28"/>
      <c r="AF141" s="28"/>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row>
    <row r="142" spans="2:100" ht="33.75" customHeight="1">
      <c r="B142" s="26"/>
      <c r="C142" s="27"/>
      <c r="D142" s="26"/>
      <c r="E142" s="26"/>
      <c r="F142" s="26"/>
      <c r="G142" s="26"/>
      <c r="H142" s="26"/>
      <c r="I142" s="26"/>
      <c r="J142" s="26"/>
      <c r="K142" s="26"/>
      <c r="L142" s="26"/>
      <c r="M142" s="26"/>
      <c r="N142" s="26"/>
      <c r="O142" s="26"/>
      <c r="P142" s="26"/>
      <c r="Q142" s="26"/>
      <c r="R142" s="26"/>
      <c r="S142" s="26"/>
      <c r="T142" s="26"/>
      <c r="U142" s="26"/>
      <c r="V142" s="26"/>
      <c r="W142" s="26"/>
      <c r="X142" s="26"/>
      <c r="Y142" s="26"/>
      <c r="Z142" s="28"/>
      <c r="AA142" s="28"/>
      <c r="AB142" s="28"/>
      <c r="AC142" s="28"/>
      <c r="AD142" s="28"/>
      <c r="AE142" s="28"/>
      <c r="AF142" s="28"/>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row>
    <row r="143" spans="2:100" ht="33.75" customHeight="1">
      <c r="B143" s="26"/>
      <c r="C143" s="27"/>
      <c r="D143" s="26"/>
      <c r="E143" s="26"/>
      <c r="F143" s="26"/>
      <c r="G143" s="26"/>
      <c r="H143" s="26"/>
      <c r="I143" s="26"/>
      <c r="J143" s="26"/>
      <c r="K143" s="26"/>
      <c r="L143" s="26"/>
      <c r="M143" s="26"/>
      <c r="N143" s="26"/>
      <c r="O143" s="26"/>
      <c r="P143" s="26"/>
      <c r="Q143" s="26"/>
      <c r="R143" s="26"/>
      <c r="S143" s="26"/>
      <c r="T143" s="26"/>
      <c r="U143" s="26"/>
      <c r="V143" s="26"/>
      <c r="W143" s="26"/>
      <c r="X143" s="26"/>
      <c r="Y143" s="26"/>
      <c r="Z143" s="28"/>
      <c r="AA143" s="28"/>
      <c r="AB143" s="28"/>
      <c r="AC143" s="28"/>
      <c r="AD143" s="28"/>
      <c r="AE143" s="28"/>
      <c r="AF143" s="28"/>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row>
    <row r="144" spans="2:100" ht="33.75" customHeight="1">
      <c r="B144" s="26"/>
      <c r="C144" s="27"/>
      <c r="D144" s="26"/>
      <c r="E144" s="26"/>
      <c r="F144" s="26"/>
      <c r="G144" s="26"/>
      <c r="H144" s="26"/>
      <c r="I144" s="26"/>
      <c r="J144" s="26"/>
      <c r="K144" s="26"/>
      <c r="L144" s="26"/>
      <c r="M144" s="26"/>
      <c r="N144" s="26"/>
      <c r="O144" s="26"/>
      <c r="P144" s="26"/>
      <c r="Q144" s="26"/>
      <c r="R144" s="26"/>
      <c r="S144" s="26"/>
      <c r="T144" s="26"/>
      <c r="U144" s="26"/>
      <c r="V144" s="26"/>
      <c r="W144" s="26"/>
      <c r="X144" s="26"/>
      <c r="Y144" s="26"/>
      <c r="Z144" s="28"/>
      <c r="AA144" s="28"/>
      <c r="AB144" s="28"/>
      <c r="AC144" s="28"/>
      <c r="AD144" s="28"/>
      <c r="AE144" s="28"/>
      <c r="AF144" s="28"/>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row>
    <row r="145" spans="2:100" ht="33.75" customHeight="1">
      <c r="B145" s="26"/>
      <c r="C145" s="27"/>
      <c r="D145" s="26"/>
      <c r="E145" s="26"/>
      <c r="F145" s="26"/>
      <c r="G145" s="26"/>
      <c r="H145" s="26"/>
      <c r="I145" s="26"/>
      <c r="J145" s="26"/>
      <c r="K145" s="26"/>
      <c r="L145" s="26"/>
      <c r="M145" s="26"/>
      <c r="N145" s="26"/>
      <c r="O145" s="26"/>
      <c r="P145" s="26"/>
      <c r="Q145" s="26"/>
      <c r="R145" s="26"/>
      <c r="S145" s="26"/>
      <c r="T145" s="26"/>
      <c r="U145" s="26"/>
      <c r="V145" s="26"/>
      <c r="W145" s="26"/>
      <c r="X145" s="26"/>
      <c r="Y145" s="26"/>
      <c r="Z145" s="28"/>
      <c r="AA145" s="28"/>
      <c r="AB145" s="28"/>
      <c r="AC145" s="28"/>
      <c r="AD145" s="28"/>
      <c r="AE145" s="28"/>
      <c r="AF145" s="28"/>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row>
    <row r="146" spans="2:100" ht="33.75" customHeight="1">
      <c r="B146" s="26"/>
      <c r="C146" s="27"/>
      <c r="D146" s="26"/>
      <c r="E146" s="26"/>
      <c r="F146" s="26"/>
      <c r="G146" s="26"/>
      <c r="H146" s="26"/>
      <c r="I146" s="26"/>
      <c r="J146" s="26"/>
      <c r="K146" s="26"/>
      <c r="L146" s="26"/>
      <c r="M146" s="26"/>
      <c r="N146" s="26"/>
      <c r="O146" s="26"/>
      <c r="P146" s="26"/>
      <c r="Q146" s="26"/>
      <c r="R146" s="26"/>
      <c r="S146" s="26"/>
      <c r="T146" s="26"/>
      <c r="U146" s="26"/>
      <c r="V146" s="26"/>
      <c r="W146" s="26"/>
      <c r="X146" s="26"/>
      <c r="Y146" s="26"/>
      <c r="Z146" s="28"/>
      <c r="AA146" s="28"/>
      <c r="AB146" s="28"/>
      <c r="AC146" s="28"/>
      <c r="AD146" s="28"/>
      <c r="AE146" s="28"/>
      <c r="AF146" s="28"/>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row>
    <row r="147" spans="2:100" ht="33.75" customHeight="1">
      <c r="B147" s="26"/>
      <c r="C147" s="27"/>
      <c r="D147" s="26"/>
      <c r="E147" s="26"/>
      <c r="F147" s="26"/>
      <c r="G147" s="26"/>
      <c r="H147" s="26"/>
      <c r="I147" s="26"/>
      <c r="J147" s="26"/>
      <c r="K147" s="26"/>
      <c r="L147" s="26"/>
      <c r="M147" s="26"/>
      <c r="N147" s="26"/>
      <c r="O147" s="26"/>
      <c r="P147" s="26"/>
      <c r="Q147" s="26"/>
      <c r="R147" s="26"/>
      <c r="S147" s="26"/>
      <c r="T147" s="26"/>
      <c r="U147" s="26"/>
      <c r="V147" s="26"/>
      <c r="W147" s="26"/>
      <c r="X147" s="26"/>
      <c r="Y147" s="26"/>
      <c r="Z147" s="28"/>
      <c r="AA147" s="28"/>
      <c r="AB147" s="28"/>
      <c r="AC147" s="28"/>
      <c r="AD147" s="28"/>
      <c r="AE147" s="28"/>
      <c r="AF147" s="28"/>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row>
    <row r="148" spans="2:100" ht="33.75" customHeight="1">
      <c r="B148" s="26"/>
      <c r="C148" s="27"/>
      <c r="D148" s="26"/>
      <c r="E148" s="26"/>
      <c r="F148" s="26"/>
      <c r="G148" s="26"/>
      <c r="H148" s="26"/>
      <c r="I148" s="26"/>
      <c r="J148" s="26"/>
      <c r="K148" s="26"/>
      <c r="L148" s="26"/>
      <c r="M148" s="26"/>
      <c r="N148" s="26"/>
      <c r="O148" s="26"/>
      <c r="P148" s="26"/>
      <c r="Q148" s="26"/>
      <c r="R148" s="26"/>
      <c r="S148" s="26"/>
      <c r="T148" s="26"/>
      <c r="U148" s="26"/>
      <c r="V148" s="26"/>
      <c r="W148" s="26"/>
      <c r="X148" s="26"/>
      <c r="Y148" s="26"/>
      <c r="Z148" s="28"/>
      <c r="AA148" s="28"/>
      <c r="AB148" s="28"/>
      <c r="AC148" s="28"/>
      <c r="AD148" s="28"/>
      <c r="AE148" s="28"/>
      <c r="AF148" s="28"/>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row>
    <row r="149" spans="2:100" ht="33.75" customHeight="1">
      <c r="B149" s="26"/>
      <c r="C149" s="27"/>
      <c r="D149" s="26"/>
      <c r="E149" s="26"/>
      <c r="F149" s="26"/>
      <c r="G149" s="26"/>
      <c r="H149" s="26"/>
      <c r="I149" s="26"/>
      <c r="J149" s="26"/>
      <c r="K149" s="26"/>
      <c r="L149" s="26"/>
      <c r="M149" s="26"/>
      <c r="N149" s="26"/>
      <c r="O149" s="26"/>
      <c r="P149" s="26"/>
      <c r="Q149" s="26"/>
      <c r="R149" s="26"/>
      <c r="S149" s="26"/>
      <c r="T149" s="26"/>
      <c r="U149" s="26"/>
      <c r="V149" s="26"/>
      <c r="W149" s="26"/>
      <c r="X149" s="26"/>
      <c r="Y149" s="26"/>
      <c r="Z149" s="28"/>
      <c r="AA149" s="28"/>
      <c r="AB149" s="28"/>
      <c r="AC149" s="28"/>
      <c r="AD149" s="28"/>
      <c r="AE149" s="28"/>
      <c r="AF149" s="28"/>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row>
    <row r="150" spans="2:100" ht="33.75" customHeight="1">
      <c r="B150" s="26"/>
      <c r="C150" s="27"/>
      <c r="D150" s="26"/>
      <c r="E150" s="26"/>
      <c r="F150" s="26"/>
      <c r="G150" s="26"/>
      <c r="H150" s="26"/>
      <c r="I150" s="26"/>
      <c r="J150" s="26"/>
      <c r="K150" s="26"/>
      <c r="L150" s="26"/>
      <c r="M150" s="26"/>
      <c r="N150" s="26"/>
      <c r="O150" s="26"/>
      <c r="P150" s="26"/>
      <c r="Q150" s="26"/>
      <c r="R150" s="26"/>
      <c r="S150" s="26"/>
      <c r="T150" s="26"/>
      <c r="U150" s="26"/>
      <c r="V150" s="26"/>
      <c r="W150" s="26"/>
      <c r="X150" s="26"/>
      <c r="Y150" s="26"/>
      <c r="Z150" s="28"/>
      <c r="AA150" s="28"/>
      <c r="AB150" s="28"/>
      <c r="AC150" s="28"/>
      <c r="AD150" s="28"/>
      <c r="AE150" s="28"/>
      <c r="AF150" s="28"/>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row>
    <row r="151" spans="2:100" ht="33.75" customHeight="1">
      <c r="B151" s="26"/>
      <c r="C151" s="27"/>
      <c r="D151" s="26"/>
      <c r="E151" s="26"/>
      <c r="F151" s="26"/>
      <c r="G151" s="26"/>
      <c r="H151" s="26"/>
      <c r="I151" s="26"/>
      <c r="J151" s="26"/>
      <c r="K151" s="26"/>
      <c r="L151" s="26"/>
      <c r="M151" s="26"/>
      <c r="N151" s="26"/>
      <c r="O151" s="26"/>
      <c r="P151" s="26"/>
      <c r="Q151" s="26"/>
      <c r="R151" s="26"/>
      <c r="S151" s="26"/>
      <c r="T151" s="26"/>
      <c r="U151" s="26"/>
      <c r="V151" s="26"/>
      <c r="W151" s="26"/>
      <c r="X151" s="26"/>
      <c r="Y151" s="26"/>
      <c r="Z151" s="28"/>
      <c r="AA151" s="28"/>
      <c r="AB151" s="28"/>
      <c r="AC151" s="28"/>
      <c r="AD151" s="28"/>
      <c r="AE151" s="28"/>
      <c r="AF151" s="28"/>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row>
    <row r="152" spans="2:100" ht="33.75" customHeight="1">
      <c r="B152" s="26"/>
      <c r="C152" s="27"/>
      <c r="D152" s="26"/>
      <c r="E152" s="26"/>
      <c r="F152" s="26"/>
      <c r="G152" s="26"/>
      <c r="H152" s="26"/>
      <c r="I152" s="26"/>
      <c r="J152" s="26"/>
      <c r="K152" s="26"/>
      <c r="L152" s="26"/>
      <c r="M152" s="26"/>
      <c r="N152" s="26"/>
      <c r="O152" s="26"/>
      <c r="P152" s="26"/>
      <c r="Q152" s="26"/>
      <c r="R152" s="26"/>
      <c r="S152" s="26"/>
      <c r="T152" s="26"/>
      <c r="U152" s="26"/>
      <c r="V152" s="26"/>
      <c r="W152" s="26"/>
      <c r="X152" s="26"/>
      <c r="Y152" s="26"/>
      <c r="Z152" s="28"/>
      <c r="AA152" s="28"/>
      <c r="AB152" s="28"/>
      <c r="AC152" s="28"/>
      <c r="AD152" s="28"/>
      <c r="AE152" s="28"/>
      <c r="AF152" s="28"/>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row>
    <row r="153" spans="2:100" ht="33.75" customHeight="1">
      <c r="B153" s="26"/>
      <c r="C153" s="27"/>
      <c r="D153" s="26"/>
      <c r="E153" s="26"/>
      <c r="F153" s="26"/>
      <c r="G153" s="26"/>
      <c r="H153" s="26"/>
      <c r="I153" s="26"/>
      <c r="J153" s="26"/>
      <c r="K153" s="26"/>
      <c r="L153" s="26"/>
      <c r="M153" s="26"/>
      <c r="N153" s="26"/>
      <c r="O153" s="26"/>
      <c r="P153" s="26"/>
      <c r="Q153" s="26"/>
      <c r="R153" s="26"/>
      <c r="S153" s="26"/>
      <c r="T153" s="26"/>
      <c r="U153" s="26"/>
      <c r="V153" s="26"/>
      <c r="W153" s="26"/>
      <c r="X153" s="26"/>
      <c r="Y153" s="26"/>
      <c r="Z153" s="28"/>
      <c r="AA153" s="28"/>
      <c r="AB153" s="28"/>
      <c r="AC153" s="28"/>
      <c r="AD153" s="28"/>
      <c r="AE153" s="28"/>
      <c r="AF153" s="28"/>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row>
    <row r="154" spans="2:100" ht="33.75" customHeight="1">
      <c r="B154" s="26"/>
      <c r="C154" s="27"/>
      <c r="D154" s="26"/>
      <c r="E154" s="26"/>
      <c r="F154" s="26"/>
      <c r="G154" s="26"/>
      <c r="H154" s="26"/>
      <c r="I154" s="26"/>
      <c r="J154" s="26"/>
      <c r="K154" s="26"/>
      <c r="L154" s="26"/>
      <c r="M154" s="26"/>
      <c r="N154" s="26"/>
      <c r="O154" s="26"/>
      <c r="P154" s="26"/>
      <c r="Q154" s="26"/>
      <c r="R154" s="26"/>
      <c r="S154" s="26"/>
      <c r="T154" s="26"/>
      <c r="U154" s="26"/>
      <c r="V154" s="26"/>
      <c r="W154" s="26"/>
      <c r="X154" s="26"/>
      <c r="Y154" s="26"/>
      <c r="Z154" s="28"/>
      <c r="AA154" s="28"/>
      <c r="AB154" s="28"/>
      <c r="AC154" s="28"/>
      <c r="AD154" s="28"/>
      <c r="AE154" s="28"/>
      <c r="AF154" s="28"/>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row>
    <row r="155" spans="2:100" ht="33.75" customHeight="1">
      <c r="B155" s="26"/>
      <c r="C155" s="27"/>
      <c r="D155" s="26"/>
      <c r="E155" s="26"/>
      <c r="F155" s="26"/>
      <c r="G155" s="26"/>
      <c r="H155" s="26"/>
      <c r="I155" s="26"/>
      <c r="J155" s="26"/>
      <c r="K155" s="26"/>
      <c r="L155" s="26"/>
      <c r="M155" s="26"/>
      <c r="N155" s="26"/>
      <c r="O155" s="26"/>
      <c r="P155" s="26"/>
      <c r="Q155" s="26"/>
      <c r="R155" s="26"/>
      <c r="S155" s="26"/>
      <c r="T155" s="26"/>
      <c r="U155" s="26"/>
      <c r="V155" s="26"/>
      <c r="W155" s="26"/>
      <c r="X155" s="26"/>
      <c r="Y155" s="26"/>
      <c r="Z155" s="28"/>
      <c r="AA155" s="28"/>
      <c r="AB155" s="28"/>
      <c r="AC155" s="28"/>
      <c r="AD155" s="28"/>
      <c r="AE155" s="28"/>
      <c r="AF155" s="28"/>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row>
    <row r="156" spans="2:100" ht="33.75" customHeight="1">
      <c r="B156" s="26"/>
      <c r="C156" s="27"/>
      <c r="D156" s="26"/>
      <c r="E156" s="26"/>
      <c r="F156" s="26"/>
      <c r="G156" s="26"/>
      <c r="H156" s="26"/>
      <c r="I156" s="26"/>
      <c r="J156" s="26"/>
      <c r="K156" s="26"/>
      <c r="L156" s="26"/>
      <c r="M156" s="26"/>
      <c r="N156" s="26"/>
      <c r="O156" s="26"/>
      <c r="P156" s="26"/>
      <c r="Q156" s="26"/>
      <c r="R156" s="26"/>
      <c r="S156" s="26"/>
      <c r="T156" s="26"/>
      <c r="U156" s="26"/>
      <c r="V156" s="26"/>
      <c r="W156" s="26"/>
      <c r="X156" s="26"/>
      <c r="Y156" s="26"/>
      <c r="Z156" s="28"/>
      <c r="AA156" s="28"/>
      <c r="AB156" s="28"/>
      <c r="AC156" s="28"/>
      <c r="AD156" s="28"/>
      <c r="AE156" s="28"/>
      <c r="AF156" s="28"/>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row>
    <row r="157" spans="2:100" ht="33.75" customHeight="1">
      <c r="B157" s="26"/>
      <c r="C157" s="27"/>
      <c r="D157" s="26"/>
      <c r="E157" s="26"/>
      <c r="F157" s="26"/>
      <c r="G157" s="26"/>
      <c r="H157" s="26"/>
      <c r="I157" s="26"/>
      <c r="J157" s="26"/>
      <c r="K157" s="26"/>
      <c r="L157" s="26"/>
      <c r="M157" s="26"/>
      <c r="N157" s="26"/>
      <c r="O157" s="26"/>
      <c r="P157" s="26"/>
      <c r="Q157" s="26"/>
      <c r="R157" s="26"/>
      <c r="S157" s="26"/>
      <c r="T157" s="26"/>
      <c r="U157" s="26"/>
      <c r="V157" s="26"/>
      <c r="W157" s="26"/>
      <c r="X157" s="26"/>
      <c r="Y157" s="26"/>
      <c r="Z157" s="28"/>
      <c r="AA157" s="28"/>
      <c r="AB157" s="28"/>
      <c r="AC157" s="28"/>
      <c r="AD157" s="28"/>
      <c r="AE157" s="28"/>
      <c r="AF157" s="28"/>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row>
    <row r="158" spans="2:100" ht="33.75" customHeight="1">
      <c r="B158" s="26"/>
      <c r="C158" s="27"/>
      <c r="D158" s="26"/>
      <c r="E158" s="26"/>
      <c r="F158" s="26"/>
      <c r="G158" s="26"/>
      <c r="H158" s="26"/>
      <c r="I158" s="26"/>
      <c r="J158" s="26"/>
      <c r="K158" s="26"/>
      <c r="L158" s="26"/>
      <c r="M158" s="26"/>
      <c r="N158" s="26"/>
      <c r="O158" s="26"/>
      <c r="P158" s="26"/>
      <c r="Q158" s="26"/>
      <c r="R158" s="26"/>
      <c r="S158" s="26"/>
      <c r="T158" s="26"/>
      <c r="U158" s="26"/>
      <c r="V158" s="26"/>
      <c r="W158" s="26"/>
      <c r="X158" s="26"/>
      <c r="Y158" s="26"/>
      <c r="Z158" s="28"/>
      <c r="AA158" s="28"/>
      <c r="AB158" s="28"/>
      <c r="AC158" s="28"/>
      <c r="AD158" s="28"/>
      <c r="AE158" s="28"/>
      <c r="AF158" s="28"/>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row>
    <row r="159" spans="2:100" ht="33.75" customHeight="1">
      <c r="B159" s="26"/>
      <c r="C159" s="27"/>
      <c r="D159" s="26"/>
      <c r="E159" s="26"/>
      <c r="F159" s="26"/>
      <c r="G159" s="26"/>
      <c r="H159" s="26"/>
      <c r="I159" s="26"/>
      <c r="J159" s="26"/>
      <c r="K159" s="26"/>
      <c r="L159" s="26"/>
      <c r="M159" s="26"/>
      <c r="N159" s="26"/>
      <c r="O159" s="26"/>
      <c r="P159" s="26"/>
      <c r="Q159" s="26"/>
      <c r="R159" s="26"/>
      <c r="S159" s="26"/>
      <c r="T159" s="26"/>
      <c r="U159" s="26"/>
      <c r="V159" s="26"/>
      <c r="W159" s="26"/>
      <c r="X159" s="26"/>
      <c r="Y159" s="26"/>
      <c r="Z159" s="28"/>
      <c r="AA159" s="28"/>
      <c r="AB159" s="28"/>
      <c r="AC159" s="28"/>
      <c r="AD159" s="28"/>
      <c r="AE159" s="28"/>
      <c r="AF159" s="28"/>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row>
    <row r="160" spans="2:100" ht="33.75" customHeight="1">
      <c r="B160" s="26"/>
      <c r="C160" s="27"/>
      <c r="D160" s="26"/>
      <c r="E160" s="26"/>
      <c r="F160" s="26"/>
      <c r="G160" s="26"/>
      <c r="H160" s="26"/>
      <c r="I160" s="26"/>
      <c r="J160" s="26"/>
      <c r="K160" s="26"/>
      <c r="L160" s="26"/>
      <c r="M160" s="26"/>
      <c r="N160" s="26"/>
      <c r="O160" s="26"/>
      <c r="P160" s="26"/>
      <c r="Q160" s="26"/>
      <c r="R160" s="26"/>
      <c r="S160" s="26"/>
      <c r="T160" s="26"/>
      <c r="U160" s="26"/>
      <c r="V160" s="26"/>
      <c r="W160" s="26"/>
      <c r="X160" s="26"/>
      <c r="Y160" s="26"/>
      <c r="Z160" s="28"/>
      <c r="AA160" s="28"/>
      <c r="AB160" s="28"/>
      <c r="AC160" s="28"/>
      <c r="AD160" s="28"/>
      <c r="AE160" s="28"/>
      <c r="AF160" s="28"/>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row>
    <row r="161" spans="2:100" ht="33.75" customHeight="1">
      <c r="B161" s="26"/>
      <c r="C161" s="27"/>
      <c r="D161" s="26"/>
      <c r="E161" s="26"/>
      <c r="F161" s="26"/>
      <c r="G161" s="26"/>
      <c r="H161" s="26"/>
      <c r="I161" s="26"/>
      <c r="J161" s="26"/>
      <c r="K161" s="26"/>
      <c r="L161" s="26"/>
      <c r="M161" s="26"/>
      <c r="N161" s="26"/>
      <c r="O161" s="26"/>
      <c r="P161" s="26"/>
      <c r="Q161" s="26"/>
      <c r="R161" s="26"/>
      <c r="S161" s="26"/>
      <c r="T161" s="26"/>
      <c r="U161" s="26"/>
      <c r="V161" s="26"/>
      <c r="W161" s="26"/>
      <c r="X161" s="26"/>
      <c r="Y161" s="26"/>
      <c r="Z161" s="28"/>
      <c r="AA161" s="28"/>
      <c r="AB161" s="28"/>
      <c r="AC161" s="28"/>
      <c r="AD161" s="28"/>
      <c r="AE161" s="28"/>
      <c r="AF161" s="28"/>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row>
    <row r="162" spans="2:100" ht="33.75" customHeight="1">
      <c r="B162" s="26"/>
      <c r="C162" s="27"/>
      <c r="D162" s="26"/>
      <c r="E162" s="26"/>
      <c r="F162" s="26"/>
      <c r="G162" s="26"/>
      <c r="H162" s="26"/>
      <c r="I162" s="26"/>
      <c r="J162" s="26"/>
      <c r="K162" s="26"/>
      <c r="L162" s="26"/>
      <c r="M162" s="26"/>
      <c r="N162" s="26"/>
      <c r="O162" s="26"/>
      <c r="P162" s="26"/>
      <c r="Q162" s="26"/>
      <c r="R162" s="26"/>
      <c r="S162" s="26"/>
      <c r="T162" s="26"/>
      <c r="U162" s="26"/>
      <c r="V162" s="26"/>
      <c r="W162" s="26"/>
      <c r="X162" s="26"/>
      <c r="Y162" s="26"/>
      <c r="Z162" s="28"/>
      <c r="AA162" s="28"/>
      <c r="AB162" s="28"/>
      <c r="AC162" s="28"/>
      <c r="AD162" s="28"/>
      <c r="AE162" s="28"/>
      <c r="AF162" s="28"/>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row>
    <row r="163" spans="2:100" ht="33.75" customHeight="1">
      <c r="B163" s="26"/>
      <c r="C163" s="27"/>
      <c r="D163" s="26"/>
      <c r="E163" s="26"/>
      <c r="F163" s="26"/>
      <c r="G163" s="26"/>
      <c r="H163" s="26"/>
      <c r="I163" s="26"/>
      <c r="J163" s="26"/>
      <c r="K163" s="26"/>
      <c r="L163" s="26"/>
      <c r="M163" s="26"/>
      <c r="N163" s="26"/>
      <c r="O163" s="26"/>
      <c r="P163" s="26"/>
      <c r="Q163" s="26"/>
      <c r="R163" s="26"/>
      <c r="S163" s="26"/>
      <c r="T163" s="26"/>
      <c r="U163" s="26"/>
      <c r="V163" s="26"/>
      <c r="W163" s="26"/>
      <c r="X163" s="26"/>
      <c r="Y163" s="26"/>
      <c r="Z163" s="28"/>
      <c r="AA163" s="28"/>
      <c r="AB163" s="28"/>
      <c r="AC163" s="28"/>
      <c r="AD163" s="28"/>
      <c r="AE163" s="28"/>
      <c r="AF163" s="28"/>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row>
    <row r="164" spans="2:100" ht="33.75" customHeight="1">
      <c r="B164" s="26"/>
      <c r="C164" s="27"/>
      <c r="D164" s="26"/>
      <c r="E164" s="26"/>
      <c r="F164" s="26"/>
      <c r="G164" s="26"/>
      <c r="H164" s="26"/>
      <c r="I164" s="26"/>
      <c r="J164" s="26"/>
      <c r="K164" s="26"/>
      <c r="L164" s="26"/>
      <c r="M164" s="26"/>
      <c r="N164" s="26"/>
      <c r="O164" s="26"/>
      <c r="P164" s="26"/>
      <c r="Q164" s="26"/>
      <c r="R164" s="26"/>
      <c r="S164" s="26"/>
      <c r="T164" s="26"/>
      <c r="U164" s="26"/>
      <c r="V164" s="26"/>
      <c r="W164" s="26"/>
      <c r="X164" s="26"/>
      <c r="Y164" s="26"/>
      <c r="Z164" s="28"/>
      <c r="AA164" s="28"/>
      <c r="AB164" s="28"/>
      <c r="AC164" s="28"/>
      <c r="AD164" s="28"/>
      <c r="AE164" s="28"/>
      <c r="AF164" s="28"/>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row>
    <row r="165" spans="2:100" ht="33.75" customHeight="1">
      <c r="B165" s="26"/>
      <c r="C165" s="27"/>
      <c r="D165" s="26"/>
      <c r="E165" s="26"/>
      <c r="F165" s="26"/>
      <c r="G165" s="26"/>
      <c r="H165" s="26"/>
      <c r="I165" s="26"/>
      <c r="J165" s="26"/>
      <c r="K165" s="26"/>
      <c r="L165" s="26"/>
      <c r="M165" s="26"/>
      <c r="N165" s="26"/>
      <c r="O165" s="26"/>
      <c r="P165" s="26"/>
      <c r="Q165" s="26"/>
      <c r="R165" s="26"/>
      <c r="S165" s="26"/>
      <c r="T165" s="26"/>
      <c r="U165" s="26"/>
      <c r="V165" s="26"/>
      <c r="W165" s="26"/>
      <c r="X165" s="26"/>
      <c r="Y165" s="26"/>
      <c r="Z165" s="28"/>
      <c r="AA165" s="28"/>
      <c r="AB165" s="28"/>
      <c r="AC165" s="28"/>
      <c r="AD165" s="28"/>
      <c r="AE165" s="28"/>
      <c r="AF165" s="28"/>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row>
    <row r="166" spans="2:100" ht="33.75" customHeight="1">
      <c r="B166" s="26"/>
      <c r="C166" s="27"/>
      <c r="D166" s="26"/>
      <c r="E166" s="26"/>
      <c r="F166" s="26"/>
      <c r="G166" s="26"/>
      <c r="H166" s="26"/>
      <c r="I166" s="26"/>
      <c r="J166" s="26"/>
      <c r="K166" s="26"/>
      <c r="L166" s="26"/>
      <c r="M166" s="26"/>
      <c r="N166" s="26"/>
      <c r="O166" s="26"/>
      <c r="P166" s="26"/>
      <c r="Q166" s="26"/>
      <c r="R166" s="26"/>
      <c r="S166" s="26"/>
      <c r="T166" s="26"/>
      <c r="U166" s="26"/>
      <c r="V166" s="26"/>
      <c r="W166" s="26"/>
      <c r="X166" s="26"/>
      <c r="Y166" s="26"/>
      <c r="Z166" s="28"/>
      <c r="AA166" s="28"/>
      <c r="AB166" s="28"/>
      <c r="AC166" s="28"/>
      <c r="AD166" s="28"/>
      <c r="AE166" s="28"/>
      <c r="AF166" s="28"/>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row>
    <row r="167" spans="2:100" ht="33.75" customHeight="1">
      <c r="B167" s="26"/>
      <c r="C167" s="27"/>
      <c r="D167" s="26"/>
      <c r="E167" s="26"/>
      <c r="F167" s="26"/>
      <c r="G167" s="26"/>
      <c r="H167" s="26"/>
      <c r="I167" s="26"/>
      <c r="J167" s="26"/>
      <c r="K167" s="26"/>
      <c r="L167" s="26"/>
      <c r="M167" s="26"/>
      <c r="N167" s="26"/>
      <c r="O167" s="26"/>
      <c r="P167" s="26"/>
      <c r="Q167" s="26"/>
      <c r="R167" s="26"/>
      <c r="S167" s="26"/>
      <c r="T167" s="26"/>
      <c r="U167" s="26"/>
      <c r="V167" s="26"/>
      <c r="W167" s="26"/>
      <c r="X167" s="26"/>
      <c r="Y167" s="26"/>
      <c r="Z167" s="28"/>
      <c r="AA167" s="28"/>
      <c r="AB167" s="28"/>
      <c r="AC167" s="28"/>
      <c r="AD167" s="28"/>
      <c r="AE167" s="28"/>
      <c r="AF167" s="28"/>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row>
    <row r="168" spans="2:100" ht="33.75" customHeight="1">
      <c r="B168" s="26"/>
      <c r="C168" s="27"/>
      <c r="D168" s="26"/>
      <c r="E168" s="26"/>
      <c r="F168" s="26"/>
      <c r="G168" s="26"/>
      <c r="H168" s="26"/>
      <c r="I168" s="26"/>
      <c r="J168" s="26"/>
      <c r="K168" s="26"/>
      <c r="L168" s="26"/>
      <c r="M168" s="26"/>
      <c r="N168" s="26"/>
      <c r="O168" s="26"/>
      <c r="P168" s="26"/>
      <c r="Q168" s="26"/>
      <c r="R168" s="26"/>
      <c r="S168" s="26"/>
      <c r="T168" s="26"/>
      <c r="U168" s="26"/>
      <c r="V168" s="26"/>
      <c r="W168" s="26"/>
      <c r="X168" s="26"/>
      <c r="Y168" s="26"/>
      <c r="Z168" s="28"/>
      <c r="AA168" s="28"/>
      <c r="AB168" s="28"/>
      <c r="AC168" s="28"/>
      <c r="AD168" s="28"/>
      <c r="AE168" s="28"/>
      <c r="AF168" s="28"/>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row>
    <row r="169" spans="2:100" ht="33.75" customHeight="1">
      <c r="B169" s="26"/>
      <c r="C169" s="27"/>
      <c r="D169" s="26"/>
      <c r="E169" s="26"/>
      <c r="F169" s="26"/>
      <c r="G169" s="26"/>
      <c r="H169" s="26"/>
      <c r="I169" s="26"/>
      <c r="J169" s="26"/>
      <c r="K169" s="26"/>
      <c r="L169" s="26"/>
      <c r="M169" s="26"/>
      <c r="N169" s="26"/>
      <c r="O169" s="26"/>
      <c r="P169" s="26"/>
      <c r="Q169" s="26"/>
      <c r="R169" s="26"/>
      <c r="S169" s="26"/>
      <c r="T169" s="26"/>
      <c r="U169" s="26"/>
      <c r="V169" s="26"/>
      <c r="W169" s="26"/>
      <c r="X169" s="26"/>
      <c r="Y169" s="26"/>
      <c r="Z169" s="28"/>
      <c r="AA169" s="28"/>
      <c r="AB169" s="28"/>
      <c r="AC169" s="28"/>
      <c r="AD169" s="28"/>
      <c r="AE169" s="28"/>
      <c r="AF169" s="28"/>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row>
    <row r="170" spans="2:100" ht="33.75" customHeight="1">
      <c r="B170" s="26"/>
      <c r="C170" s="27"/>
      <c r="D170" s="26"/>
      <c r="E170" s="26"/>
      <c r="F170" s="26"/>
      <c r="G170" s="26"/>
      <c r="H170" s="26"/>
      <c r="I170" s="26"/>
      <c r="J170" s="26"/>
      <c r="K170" s="26"/>
      <c r="L170" s="26"/>
      <c r="M170" s="26"/>
      <c r="N170" s="26"/>
      <c r="O170" s="26"/>
      <c r="P170" s="26"/>
      <c r="Q170" s="26"/>
      <c r="R170" s="26"/>
      <c r="S170" s="26"/>
      <c r="T170" s="26"/>
      <c r="U170" s="26"/>
      <c r="V170" s="26"/>
      <c r="W170" s="26"/>
      <c r="X170" s="26"/>
      <c r="Y170" s="26"/>
      <c r="Z170" s="28"/>
      <c r="AA170" s="28"/>
      <c r="AB170" s="28"/>
      <c r="AC170" s="28"/>
      <c r="AD170" s="28"/>
      <c r="AE170" s="28"/>
      <c r="AF170" s="28"/>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row>
    <row r="171" spans="2:100" ht="33.75" customHeight="1">
      <c r="B171" s="26"/>
      <c r="C171" s="27"/>
      <c r="D171" s="26"/>
      <c r="E171" s="26"/>
      <c r="F171" s="26"/>
      <c r="G171" s="26"/>
      <c r="H171" s="26"/>
      <c r="I171" s="26"/>
      <c r="J171" s="26"/>
      <c r="K171" s="26"/>
      <c r="L171" s="26"/>
      <c r="M171" s="26"/>
      <c r="N171" s="26"/>
      <c r="O171" s="26"/>
      <c r="P171" s="26"/>
      <c r="Q171" s="26"/>
      <c r="R171" s="26"/>
      <c r="S171" s="26"/>
      <c r="T171" s="26"/>
      <c r="U171" s="26"/>
      <c r="V171" s="26"/>
      <c r="W171" s="26"/>
      <c r="X171" s="26"/>
      <c r="Y171" s="26"/>
      <c r="Z171" s="28"/>
      <c r="AA171" s="28"/>
      <c r="AB171" s="28"/>
      <c r="AC171" s="28"/>
      <c r="AD171" s="28"/>
      <c r="AE171" s="28"/>
      <c r="AF171" s="28"/>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row>
    <row r="172" spans="2:100" ht="33.75" customHeight="1">
      <c r="B172" s="26"/>
      <c r="C172" s="27"/>
      <c r="D172" s="26"/>
      <c r="E172" s="26"/>
      <c r="F172" s="26"/>
      <c r="G172" s="26"/>
      <c r="H172" s="26"/>
      <c r="I172" s="26"/>
      <c r="J172" s="26"/>
      <c r="K172" s="26"/>
      <c r="L172" s="26"/>
      <c r="M172" s="26"/>
      <c r="N172" s="26"/>
      <c r="O172" s="26"/>
      <c r="P172" s="26"/>
      <c r="Q172" s="26"/>
      <c r="R172" s="26"/>
      <c r="S172" s="26"/>
      <c r="T172" s="26"/>
      <c r="U172" s="26"/>
      <c r="V172" s="26"/>
      <c r="W172" s="26"/>
      <c r="X172" s="26"/>
      <c r="Y172" s="26"/>
      <c r="Z172" s="28"/>
      <c r="AA172" s="28"/>
      <c r="AB172" s="28"/>
      <c r="AC172" s="28"/>
      <c r="AD172" s="28"/>
      <c r="AE172" s="28"/>
      <c r="AF172" s="28"/>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row>
    <row r="173" spans="2:100" ht="33.75" customHeight="1">
      <c r="B173" s="26"/>
      <c r="C173" s="27"/>
      <c r="D173" s="26"/>
      <c r="E173" s="26"/>
      <c r="F173" s="26"/>
      <c r="G173" s="26"/>
      <c r="H173" s="26"/>
      <c r="I173" s="26"/>
      <c r="J173" s="26"/>
      <c r="K173" s="26"/>
      <c r="L173" s="26"/>
      <c r="M173" s="26"/>
      <c r="N173" s="26"/>
      <c r="O173" s="26"/>
      <c r="P173" s="26"/>
      <c r="Q173" s="26"/>
      <c r="R173" s="26"/>
      <c r="S173" s="26"/>
      <c r="T173" s="26"/>
      <c r="U173" s="26"/>
      <c r="V173" s="26"/>
      <c r="W173" s="26"/>
      <c r="X173" s="26"/>
      <c r="Y173" s="26"/>
      <c r="Z173" s="28"/>
      <c r="AA173" s="28"/>
      <c r="AB173" s="28"/>
      <c r="AC173" s="28"/>
      <c r="AD173" s="28"/>
      <c r="AE173" s="28"/>
      <c r="AF173" s="28"/>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row>
    <row r="174" spans="2:100" ht="33.75" customHeight="1">
      <c r="B174" s="26"/>
      <c r="C174" s="27"/>
      <c r="D174" s="26"/>
      <c r="E174" s="26"/>
      <c r="F174" s="26"/>
      <c r="G174" s="26"/>
      <c r="H174" s="26"/>
      <c r="I174" s="26"/>
      <c r="J174" s="26"/>
      <c r="K174" s="26"/>
      <c r="L174" s="26"/>
      <c r="M174" s="26"/>
      <c r="N174" s="26"/>
      <c r="O174" s="26"/>
      <c r="P174" s="26"/>
      <c r="Q174" s="26"/>
      <c r="R174" s="26"/>
      <c r="S174" s="26"/>
      <c r="T174" s="26"/>
      <c r="U174" s="26"/>
      <c r="V174" s="26"/>
      <c r="W174" s="26"/>
      <c r="X174" s="26"/>
      <c r="Y174" s="26"/>
      <c r="Z174" s="28"/>
      <c r="AA174" s="28"/>
      <c r="AB174" s="28"/>
      <c r="AC174" s="28"/>
      <c r="AD174" s="28"/>
      <c r="AE174" s="28"/>
      <c r="AF174" s="28"/>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row>
    <row r="175" spans="2:100" ht="33.75" customHeight="1">
      <c r="B175" s="26"/>
      <c r="C175" s="27"/>
      <c r="D175" s="26"/>
      <c r="E175" s="26"/>
      <c r="F175" s="26"/>
      <c r="G175" s="26"/>
      <c r="H175" s="26"/>
      <c r="I175" s="26"/>
      <c r="J175" s="26"/>
      <c r="K175" s="26"/>
      <c r="L175" s="26"/>
      <c r="M175" s="26"/>
      <c r="N175" s="26"/>
      <c r="O175" s="26"/>
      <c r="P175" s="26"/>
      <c r="Q175" s="26"/>
      <c r="R175" s="26"/>
      <c r="S175" s="26"/>
      <c r="T175" s="26"/>
      <c r="U175" s="26"/>
      <c r="V175" s="26"/>
      <c r="W175" s="26"/>
      <c r="X175" s="26"/>
      <c r="Y175" s="26"/>
      <c r="Z175" s="28"/>
      <c r="AA175" s="28"/>
      <c r="AB175" s="28"/>
      <c r="AC175" s="28"/>
      <c r="AD175" s="28"/>
      <c r="AE175" s="28"/>
      <c r="AF175" s="28"/>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row>
    <row r="176" spans="2:100" ht="33.75" customHeight="1">
      <c r="B176" s="26"/>
      <c r="C176" s="27"/>
      <c r="D176" s="26"/>
      <c r="E176" s="26"/>
      <c r="F176" s="26"/>
      <c r="G176" s="26"/>
      <c r="H176" s="26"/>
      <c r="I176" s="26"/>
      <c r="J176" s="26"/>
      <c r="K176" s="26"/>
      <c r="L176" s="26"/>
      <c r="M176" s="26"/>
      <c r="N176" s="26"/>
      <c r="O176" s="26"/>
      <c r="P176" s="26"/>
      <c r="Q176" s="26"/>
      <c r="R176" s="26"/>
      <c r="S176" s="26"/>
      <c r="T176" s="26"/>
      <c r="U176" s="26"/>
      <c r="V176" s="26"/>
      <c r="W176" s="26"/>
      <c r="X176" s="26"/>
      <c r="Y176" s="26"/>
      <c r="Z176" s="28"/>
      <c r="AA176" s="28"/>
      <c r="AB176" s="28"/>
      <c r="AC176" s="28"/>
      <c r="AD176" s="28"/>
      <c r="AE176" s="28"/>
      <c r="AF176" s="28"/>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row>
    <row r="177" spans="2:100" ht="33.75" customHeight="1">
      <c r="B177" s="26"/>
      <c r="C177" s="27"/>
      <c r="D177" s="26"/>
      <c r="E177" s="26"/>
      <c r="F177" s="26"/>
      <c r="G177" s="26"/>
      <c r="H177" s="26"/>
      <c r="I177" s="26"/>
      <c r="J177" s="26"/>
      <c r="K177" s="26"/>
      <c r="L177" s="26"/>
      <c r="M177" s="26"/>
      <c r="N177" s="26"/>
      <c r="O177" s="26"/>
      <c r="P177" s="26"/>
      <c r="Q177" s="26"/>
      <c r="R177" s="26"/>
      <c r="S177" s="26"/>
      <c r="T177" s="26"/>
      <c r="U177" s="26"/>
      <c r="V177" s="26"/>
      <c r="W177" s="26"/>
      <c r="X177" s="26"/>
      <c r="Y177" s="26"/>
      <c r="Z177" s="28"/>
      <c r="AA177" s="28"/>
      <c r="AB177" s="28"/>
      <c r="AC177" s="28"/>
      <c r="AD177" s="28"/>
      <c r="AE177" s="28"/>
      <c r="AF177" s="28"/>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row>
    <row r="178" spans="2:100" ht="33.75" customHeight="1">
      <c r="B178" s="26"/>
      <c r="C178" s="27"/>
      <c r="D178" s="26"/>
      <c r="E178" s="26"/>
      <c r="F178" s="26"/>
      <c r="G178" s="26"/>
      <c r="H178" s="26"/>
      <c r="I178" s="26"/>
      <c r="J178" s="26"/>
      <c r="K178" s="26"/>
      <c r="L178" s="26"/>
      <c r="M178" s="26"/>
      <c r="N178" s="26"/>
      <c r="O178" s="26"/>
      <c r="P178" s="26"/>
      <c r="Q178" s="26"/>
      <c r="R178" s="26"/>
      <c r="S178" s="26"/>
      <c r="T178" s="26"/>
      <c r="U178" s="26"/>
      <c r="V178" s="26"/>
      <c r="W178" s="26"/>
      <c r="X178" s="26"/>
      <c r="Y178" s="26"/>
      <c r="Z178" s="28"/>
      <c r="AA178" s="28"/>
      <c r="AB178" s="28"/>
      <c r="AC178" s="28"/>
      <c r="AD178" s="28"/>
      <c r="AE178" s="28"/>
      <c r="AF178" s="28"/>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row>
    <row r="179" spans="2:100" ht="33.75" customHeight="1">
      <c r="B179" s="26"/>
      <c r="C179" s="27"/>
      <c r="D179" s="26"/>
      <c r="E179" s="26"/>
      <c r="F179" s="26"/>
      <c r="G179" s="26"/>
      <c r="H179" s="26"/>
      <c r="I179" s="26"/>
      <c r="J179" s="26"/>
      <c r="K179" s="26"/>
      <c r="L179" s="26"/>
      <c r="M179" s="26"/>
      <c r="N179" s="26"/>
      <c r="O179" s="26"/>
      <c r="P179" s="26"/>
      <c r="Q179" s="26"/>
      <c r="R179" s="26"/>
      <c r="S179" s="26"/>
      <c r="T179" s="26"/>
      <c r="U179" s="26"/>
      <c r="V179" s="26"/>
      <c r="W179" s="26"/>
      <c r="X179" s="26"/>
      <c r="Y179" s="26"/>
      <c r="Z179" s="28"/>
      <c r="AA179" s="28"/>
      <c r="AB179" s="28"/>
      <c r="AC179" s="28"/>
      <c r="AD179" s="28"/>
      <c r="AE179" s="28"/>
      <c r="AF179" s="28"/>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row>
    <row r="180" spans="2:100" ht="33.75" customHeight="1">
      <c r="B180" s="26"/>
      <c r="C180" s="27"/>
      <c r="D180" s="26"/>
      <c r="E180" s="26"/>
      <c r="F180" s="26"/>
      <c r="G180" s="26"/>
      <c r="H180" s="26"/>
      <c r="I180" s="26"/>
      <c r="J180" s="26"/>
      <c r="K180" s="26"/>
      <c r="L180" s="26"/>
      <c r="M180" s="26"/>
      <c r="N180" s="26"/>
      <c r="O180" s="26"/>
      <c r="P180" s="26"/>
      <c r="Q180" s="26"/>
      <c r="R180" s="26"/>
      <c r="S180" s="26"/>
      <c r="T180" s="26"/>
      <c r="U180" s="26"/>
      <c r="V180" s="26"/>
      <c r="W180" s="26"/>
      <c r="X180" s="26"/>
      <c r="Y180" s="26"/>
      <c r="Z180" s="28"/>
      <c r="AA180" s="28"/>
      <c r="AB180" s="28"/>
      <c r="AC180" s="28"/>
      <c r="AD180" s="28"/>
      <c r="AE180" s="28"/>
      <c r="AF180" s="28"/>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row>
    <row r="181" spans="2:100" ht="33.75" customHeight="1">
      <c r="B181" s="26"/>
      <c r="C181" s="27"/>
      <c r="D181" s="26"/>
      <c r="E181" s="26"/>
      <c r="F181" s="26"/>
      <c r="G181" s="26"/>
      <c r="H181" s="26"/>
      <c r="I181" s="26"/>
      <c r="J181" s="26"/>
      <c r="K181" s="26"/>
      <c r="L181" s="26"/>
      <c r="M181" s="26"/>
      <c r="N181" s="26"/>
      <c r="O181" s="26"/>
      <c r="P181" s="26"/>
      <c r="Q181" s="26"/>
      <c r="R181" s="26"/>
      <c r="S181" s="26"/>
      <c r="T181" s="26"/>
      <c r="U181" s="26"/>
      <c r="V181" s="26"/>
      <c r="W181" s="26"/>
      <c r="X181" s="26"/>
      <c r="Y181" s="26"/>
      <c r="Z181" s="28"/>
      <c r="AA181" s="28"/>
      <c r="AB181" s="28"/>
      <c r="AC181" s="28"/>
      <c r="AD181" s="28"/>
      <c r="AE181" s="28"/>
      <c r="AF181" s="28"/>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row>
    <row r="182" spans="2:100" ht="33.75" customHeight="1">
      <c r="B182" s="26"/>
      <c r="C182" s="27"/>
      <c r="D182" s="26"/>
      <c r="E182" s="26"/>
      <c r="F182" s="26"/>
      <c r="G182" s="26"/>
      <c r="H182" s="26"/>
      <c r="I182" s="26"/>
      <c r="J182" s="26"/>
      <c r="K182" s="26"/>
      <c r="L182" s="26"/>
      <c r="M182" s="26"/>
      <c r="N182" s="26"/>
      <c r="O182" s="26"/>
      <c r="P182" s="26"/>
      <c r="Q182" s="26"/>
      <c r="R182" s="26"/>
      <c r="S182" s="26"/>
      <c r="T182" s="26"/>
      <c r="U182" s="26"/>
      <c r="V182" s="26"/>
      <c r="W182" s="26"/>
      <c r="X182" s="26"/>
      <c r="Y182" s="26"/>
      <c r="Z182" s="28"/>
      <c r="AA182" s="28"/>
      <c r="AB182" s="28"/>
      <c r="AC182" s="28"/>
      <c r="AD182" s="28"/>
      <c r="AE182" s="28"/>
      <c r="AF182" s="28"/>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row>
    <row r="183" spans="2:100" ht="33.75" customHeight="1">
      <c r="B183" s="26"/>
      <c r="C183" s="27"/>
      <c r="D183" s="26"/>
      <c r="E183" s="26"/>
      <c r="F183" s="26"/>
      <c r="G183" s="26"/>
      <c r="H183" s="26"/>
      <c r="I183" s="26"/>
      <c r="J183" s="26"/>
      <c r="K183" s="26"/>
      <c r="L183" s="26"/>
      <c r="M183" s="26"/>
      <c r="N183" s="26"/>
      <c r="O183" s="26"/>
      <c r="P183" s="26"/>
      <c r="Q183" s="26"/>
      <c r="R183" s="26"/>
      <c r="S183" s="26"/>
      <c r="T183" s="26"/>
      <c r="U183" s="26"/>
      <c r="V183" s="26"/>
      <c r="W183" s="26"/>
      <c r="X183" s="26"/>
      <c r="Y183" s="26"/>
      <c r="Z183" s="28"/>
      <c r="AA183" s="28"/>
      <c r="AB183" s="28"/>
      <c r="AC183" s="28"/>
      <c r="AD183" s="28"/>
      <c r="AE183" s="28"/>
      <c r="AF183" s="28"/>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row>
    <row r="184" spans="2:100" ht="33.75" customHeight="1">
      <c r="B184" s="26"/>
      <c r="C184" s="27"/>
      <c r="D184" s="26"/>
      <c r="E184" s="26"/>
      <c r="F184" s="26"/>
      <c r="G184" s="26"/>
      <c r="H184" s="26"/>
      <c r="I184" s="26"/>
      <c r="J184" s="26"/>
      <c r="K184" s="26"/>
      <c r="L184" s="26"/>
      <c r="M184" s="26"/>
      <c r="N184" s="26"/>
      <c r="O184" s="26"/>
      <c r="P184" s="26"/>
      <c r="Q184" s="26"/>
      <c r="R184" s="26"/>
      <c r="S184" s="26"/>
      <c r="T184" s="26"/>
      <c r="U184" s="26"/>
      <c r="V184" s="26"/>
      <c r="W184" s="26"/>
      <c r="X184" s="26"/>
      <c r="Y184" s="26"/>
      <c r="Z184" s="28"/>
      <c r="AA184" s="28"/>
      <c r="AB184" s="28"/>
      <c r="AC184" s="28"/>
      <c r="AD184" s="28"/>
      <c r="AE184" s="28"/>
      <c r="AF184" s="28"/>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row>
    <row r="185" spans="2:100" ht="33.75" customHeight="1">
      <c r="B185" s="26"/>
      <c r="C185" s="27"/>
      <c r="D185" s="26"/>
      <c r="E185" s="26"/>
      <c r="F185" s="26"/>
      <c r="G185" s="26"/>
      <c r="H185" s="26"/>
      <c r="I185" s="26"/>
      <c r="J185" s="26"/>
      <c r="K185" s="26"/>
      <c r="L185" s="26"/>
      <c r="M185" s="26"/>
      <c r="N185" s="26"/>
      <c r="O185" s="26"/>
      <c r="P185" s="26"/>
      <c r="Q185" s="26"/>
      <c r="R185" s="26"/>
      <c r="S185" s="26"/>
      <c r="T185" s="26"/>
      <c r="U185" s="26"/>
      <c r="V185" s="26"/>
      <c r="W185" s="26"/>
      <c r="X185" s="26"/>
      <c r="Y185" s="26"/>
      <c r="Z185" s="28"/>
      <c r="AA185" s="28"/>
      <c r="AB185" s="28"/>
      <c r="AC185" s="28"/>
      <c r="AD185" s="28"/>
      <c r="AE185" s="28"/>
      <c r="AF185" s="28"/>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row>
    <row r="186" spans="2:100" ht="33.75" customHeight="1">
      <c r="B186" s="26"/>
      <c r="C186" s="27"/>
      <c r="D186" s="26"/>
      <c r="E186" s="26"/>
      <c r="F186" s="26"/>
      <c r="G186" s="26"/>
      <c r="H186" s="26"/>
      <c r="I186" s="26"/>
      <c r="J186" s="26"/>
      <c r="K186" s="26"/>
      <c r="L186" s="26"/>
      <c r="M186" s="26"/>
      <c r="N186" s="26"/>
      <c r="O186" s="26"/>
      <c r="P186" s="26"/>
      <c r="Q186" s="26"/>
      <c r="R186" s="26"/>
      <c r="S186" s="26"/>
      <c r="T186" s="26"/>
      <c r="U186" s="26"/>
      <c r="V186" s="26"/>
      <c r="W186" s="26"/>
      <c r="X186" s="26"/>
      <c r="Y186" s="26"/>
      <c r="Z186" s="28"/>
      <c r="AA186" s="28"/>
      <c r="AB186" s="28"/>
      <c r="AC186" s="28"/>
      <c r="AD186" s="28"/>
      <c r="AE186" s="28"/>
      <c r="AF186" s="28"/>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row>
    <row r="187" spans="2:100" ht="33.75" customHeight="1">
      <c r="B187" s="26"/>
      <c r="C187" s="27"/>
      <c r="D187" s="26"/>
      <c r="E187" s="26"/>
      <c r="F187" s="26"/>
      <c r="G187" s="26"/>
      <c r="H187" s="26"/>
      <c r="I187" s="26"/>
      <c r="J187" s="26"/>
      <c r="K187" s="26"/>
      <c r="L187" s="26"/>
      <c r="M187" s="26"/>
      <c r="N187" s="26"/>
      <c r="O187" s="26"/>
      <c r="P187" s="26"/>
      <c r="Q187" s="26"/>
      <c r="R187" s="26"/>
      <c r="S187" s="26"/>
      <c r="T187" s="26"/>
      <c r="U187" s="26"/>
      <c r="V187" s="26"/>
      <c r="W187" s="26"/>
      <c r="X187" s="26"/>
      <c r="Y187" s="26"/>
      <c r="Z187" s="28"/>
      <c r="AA187" s="28"/>
      <c r="AB187" s="28"/>
      <c r="AC187" s="28"/>
      <c r="AD187" s="28"/>
      <c r="AE187" s="28"/>
      <c r="AF187" s="28"/>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row>
    <row r="188" spans="2:100" ht="33.75" customHeight="1">
      <c r="B188" s="26"/>
      <c r="C188" s="27"/>
      <c r="D188" s="26"/>
      <c r="E188" s="26"/>
      <c r="F188" s="26"/>
      <c r="G188" s="26"/>
      <c r="H188" s="26"/>
      <c r="I188" s="26"/>
      <c r="J188" s="26"/>
      <c r="K188" s="26"/>
      <c r="L188" s="26"/>
      <c r="M188" s="26"/>
      <c r="N188" s="26"/>
      <c r="O188" s="26"/>
      <c r="P188" s="26"/>
      <c r="Q188" s="26"/>
      <c r="R188" s="26"/>
      <c r="S188" s="26"/>
      <c r="T188" s="26"/>
      <c r="U188" s="26"/>
      <c r="V188" s="26"/>
      <c r="W188" s="26"/>
      <c r="X188" s="26"/>
      <c r="Y188" s="26"/>
      <c r="Z188" s="28"/>
      <c r="AA188" s="28"/>
      <c r="AB188" s="28"/>
      <c r="AC188" s="28"/>
      <c r="AD188" s="28"/>
      <c r="AE188" s="28"/>
      <c r="AF188" s="28"/>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row>
    <row r="189" spans="2:100" ht="33.75" customHeight="1">
      <c r="B189" s="26"/>
      <c r="C189" s="27"/>
      <c r="D189" s="26"/>
      <c r="E189" s="26"/>
      <c r="F189" s="26"/>
      <c r="G189" s="26"/>
      <c r="H189" s="26"/>
      <c r="I189" s="26"/>
      <c r="J189" s="26"/>
      <c r="K189" s="26"/>
      <c r="L189" s="26"/>
      <c r="M189" s="26"/>
      <c r="N189" s="26"/>
      <c r="O189" s="26"/>
      <c r="P189" s="26"/>
      <c r="Q189" s="26"/>
      <c r="R189" s="26"/>
      <c r="S189" s="26"/>
      <c r="T189" s="26"/>
      <c r="U189" s="26"/>
      <c r="V189" s="26"/>
      <c r="W189" s="26"/>
      <c r="X189" s="26"/>
      <c r="Y189" s="26"/>
      <c r="Z189" s="28"/>
      <c r="AA189" s="28"/>
      <c r="AB189" s="28"/>
      <c r="AC189" s="28"/>
      <c r="AD189" s="28"/>
      <c r="AE189" s="28"/>
      <c r="AF189" s="28"/>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row>
    <row r="190" spans="2:100" ht="33.75" customHeight="1">
      <c r="B190" s="26"/>
      <c r="C190" s="27"/>
      <c r="D190" s="26"/>
      <c r="E190" s="26"/>
      <c r="F190" s="26"/>
      <c r="G190" s="26"/>
      <c r="H190" s="26"/>
      <c r="I190" s="26"/>
      <c r="J190" s="26"/>
      <c r="K190" s="26"/>
      <c r="L190" s="26"/>
      <c r="M190" s="26"/>
      <c r="N190" s="26"/>
      <c r="O190" s="26"/>
      <c r="P190" s="26"/>
      <c r="Q190" s="26"/>
      <c r="R190" s="26"/>
      <c r="S190" s="26"/>
      <c r="T190" s="26"/>
      <c r="U190" s="26"/>
      <c r="V190" s="26"/>
      <c r="W190" s="26"/>
      <c r="X190" s="26"/>
      <c r="Y190" s="26"/>
      <c r="Z190" s="28"/>
      <c r="AA190" s="28"/>
      <c r="AB190" s="28"/>
      <c r="AC190" s="28"/>
      <c r="AD190" s="28"/>
      <c r="AE190" s="28"/>
      <c r="AF190" s="28"/>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row>
    <row r="191" spans="2:100" ht="33.75" customHeight="1">
      <c r="B191" s="26"/>
      <c r="C191" s="27"/>
      <c r="D191" s="26"/>
      <c r="E191" s="26"/>
      <c r="F191" s="26"/>
      <c r="G191" s="26"/>
      <c r="H191" s="26"/>
      <c r="I191" s="26"/>
      <c r="J191" s="26"/>
      <c r="K191" s="26"/>
      <c r="L191" s="26"/>
      <c r="M191" s="26"/>
      <c r="N191" s="26"/>
      <c r="O191" s="26"/>
      <c r="P191" s="26"/>
      <c r="Q191" s="26"/>
      <c r="R191" s="26"/>
      <c r="S191" s="26"/>
      <c r="T191" s="26"/>
      <c r="U191" s="26"/>
      <c r="V191" s="26"/>
      <c r="W191" s="26"/>
      <c r="X191" s="26"/>
      <c r="Y191" s="26"/>
      <c r="Z191" s="28"/>
      <c r="AA191" s="28"/>
      <c r="AB191" s="28"/>
      <c r="AC191" s="28"/>
      <c r="AD191" s="28"/>
      <c r="AE191" s="28"/>
      <c r="AF191" s="28"/>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row>
    <row r="192" spans="2:100" ht="33.75" customHeight="1">
      <c r="B192" s="26"/>
      <c r="C192" s="27"/>
      <c r="D192" s="26"/>
      <c r="E192" s="26"/>
      <c r="F192" s="26"/>
      <c r="G192" s="26"/>
      <c r="H192" s="26"/>
      <c r="I192" s="26"/>
      <c r="J192" s="26"/>
      <c r="K192" s="26"/>
      <c r="L192" s="26"/>
      <c r="M192" s="26"/>
      <c r="N192" s="26"/>
      <c r="O192" s="26"/>
      <c r="P192" s="26"/>
      <c r="Q192" s="26"/>
      <c r="R192" s="26"/>
      <c r="S192" s="26"/>
      <c r="T192" s="26"/>
      <c r="U192" s="26"/>
      <c r="V192" s="26"/>
      <c r="W192" s="26"/>
      <c r="X192" s="26"/>
      <c r="Y192" s="26"/>
      <c r="Z192" s="28"/>
      <c r="AA192" s="28"/>
      <c r="AB192" s="28"/>
      <c r="AC192" s="28"/>
      <c r="AD192" s="28"/>
      <c r="AE192" s="28"/>
      <c r="AF192" s="28"/>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row>
    <row r="193" spans="2:100" ht="33.75" customHeight="1">
      <c r="B193" s="26"/>
      <c r="C193" s="27"/>
      <c r="D193" s="26"/>
      <c r="E193" s="26"/>
      <c r="F193" s="26"/>
      <c r="G193" s="26"/>
      <c r="H193" s="26"/>
      <c r="I193" s="26"/>
      <c r="J193" s="26"/>
      <c r="K193" s="26"/>
      <c r="L193" s="26"/>
      <c r="M193" s="26"/>
      <c r="N193" s="26"/>
      <c r="O193" s="26"/>
      <c r="P193" s="26"/>
      <c r="Q193" s="26"/>
      <c r="R193" s="26"/>
      <c r="S193" s="26"/>
      <c r="T193" s="26"/>
      <c r="U193" s="26"/>
      <c r="V193" s="26"/>
      <c r="W193" s="26"/>
      <c r="X193" s="26"/>
      <c r="Y193" s="26"/>
      <c r="Z193" s="28"/>
      <c r="AA193" s="28"/>
      <c r="AB193" s="28"/>
      <c r="AC193" s="28"/>
      <c r="AD193" s="28"/>
      <c r="AE193" s="28"/>
      <c r="AF193" s="28"/>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row>
    <row r="194" spans="2:100" ht="33.75" customHeight="1">
      <c r="B194" s="26"/>
      <c r="C194" s="27"/>
      <c r="D194" s="26"/>
      <c r="E194" s="26"/>
      <c r="F194" s="26"/>
      <c r="G194" s="26"/>
      <c r="H194" s="26"/>
      <c r="I194" s="26"/>
      <c r="J194" s="26"/>
      <c r="K194" s="26"/>
      <c r="L194" s="26"/>
      <c r="M194" s="26"/>
      <c r="N194" s="26"/>
      <c r="O194" s="26"/>
      <c r="P194" s="26"/>
      <c r="Q194" s="26"/>
      <c r="R194" s="26"/>
      <c r="S194" s="26"/>
      <c r="T194" s="26"/>
      <c r="U194" s="26"/>
      <c r="V194" s="26"/>
      <c r="W194" s="26"/>
      <c r="X194" s="26"/>
      <c r="Y194" s="26"/>
      <c r="Z194" s="28"/>
      <c r="AA194" s="28"/>
      <c r="AB194" s="28"/>
      <c r="AC194" s="28"/>
      <c r="AD194" s="28"/>
      <c r="AE194" s="28"/>
      <c r="AF194" s="28"/>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row>
    <row r="195" spans="2:100" ht="33.75" customHeight="1">
      <c r="B195" s="26"/>
      <c r="C195" s="27"/>
      <c r="D195" s="26"/>
      <c r="E195" s="26"/>
      <c r="F195" s="26"/>
      <c r="G195" s="26"/>
      <c r="H195" s="26"/>
      <c r="I195" s="26"/>
      <c r="J195" s="26"/>
      <c r="K195" s="26"/>
      <c r="L195" s="26"/>
      <c r="M195" s="26"/>
      <c r="N195" s="26"/>
      <c r="O195" s="26"/>
      <c r="P195" s="26"/>
      <c r="Q195" s="26"/>
      <c r="R195" s="26"/>
      <c r="S195" s="26"/>
      <c r="T195" s="26"/>
      <c r="U195" s="26"/>
      <c r="V195" s="26"/>
      <c r="W195" s="26"/>
      <c r="X195" s="26"/>
      <c r="Y195" s="26"/>
      <c r="Z195" s="28"/>
      <c r="AA195" s="28"/>
      <c r="AB195" s="28"/>
      <c r="AC195" s="28"/>
      <c r="AD195" s="28"/>
      <c r="AE195" s="28"/>
      <c r="AF195" s="28"/>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row>
    <row r="196" spans="2:100" ht="33.75" customHeight="1">
      <c r="B196" s="26"/>
      <c r="C196" s="27"/>
      <c r="D196" s="26"/>
      <c r="E196" s="26"/>
      <c r="F196" s="26"/>
      <c r="G196" s="26"/>
      <c r="H196" s="26"/>
      <c r="I196" s="26"/>
      <c r="J196" s="26"/>
      <c r="K196" s="26"/>
      <c r="L196" s="26"/>
      <c r="M196" s="26"/>
      <c r="N196" s="26"/>
      <c r="O196" s="26"/>
      <c r="P196" s="26"/>
      <c r="Q196" s="26"/>
      <c r="R196" s="26"/>
      <c r="S196" s="26"/>
      <c r="T196" s="26"/>
      <c r="U196" s="26"/>
      <c r="V196" s="26"/>
      <c r="W196" s="26"/>
      <c r="X196" s="26"/>
      <c r="Y196" s="26"/>
      <c r="Z196" s="28"/>
      <c r="AA196" s="28"/>
      <c r="AB196" s="28"/>
      <c r="AC196" s="28"/>
      <c r="AD196" s="28"/>
      <c r="AE196" s="28"/>
      <c r="AF196" s="28"/>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row>
    <row r="197" spans="2:100" ht="33.75" customHeight="1">
      <c r="B197" s="26"/>
      <c r="C197" s="27"/>
      <c r="D197" s="26"/>
      <c r="E197" s="26"/>
      <c r="F197" s="26"/>
      <c r="G197" s="26"/>
      <c r="H197" s="26"/>
      <c r="I197" s="26"/>
      <c r="J197" s="26"/>
      <c r="K197" s="26"/>
      <c r="L197" s="26"/>
      <c r="M197" s="26"/>
      <c r="N197" s="26"/>
      <c r="O197" s="26"/>
      <c r="P197" s="26"/>
      <c r="Q197" s="26"/>
      <c r="R197" s="26"/>
      <c r="S197" s="26"/>
      <c r="T197" s="26"/>
      <c r="U197" s="26"/>
      <c r="V197" s="26"/>
      <c r="W197" s="26"/>
      <c r="X197" s="26"/>
      <c r="Y197" s="26"/>
      <c r="Z197" s="28"/>
      <c r="AA197" s="28"/>
      <c r="AB197" s="28"/>
      <c r="AC197" s="28"/>
      <c r="AD197" s="28"/>
      <c r="AE197" s="28"/>
      <c r="AF197" s="28"/>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row>
    <row r="198" spans="2:100" ht="33.75" customHeight="1">
      <c r="B198" s="26"/>
      <c r="C198" s="27"/>
      <c r="D198" s="26"/>
      <c r="E198" s="26"/>
      <c r="F198" s="26"/>
      <c r="G198" s="26"/>
      <c r="H198" s="26"/>
      <c r="I198" s="26"/>
      <c r="J198" s="26"/>
      <c r="K198" s="26"/>
      <c r="L198" s="26"/>
      <c r="M198" s="26"/>
      <c r="N198" s="26"/>
      <c r="O198" s="26"/>
      <c r="P198" s="26"/>
      <c r="Q198" s="26"/>
      <c r="R198" s="26"/>
      <c r="S198" s="26"/>
      <c r="T198" s="26"/>
      <c r="U198" s="26"/>
      <c r="V198" s="26"/>
      <c r="W198" s="26"/>
      <c r="X198" s="26"/>
      <c r="Y198" s="26"/>
      <c r="Z198" s="28"/>
      <c r="AA198" s="28"/>
      <c r="AB198" s="28"/>
      <c r="AC198" s="28"/>
      <c r="AD198" s="28"/>
      <c r="AE198" s="28"/>
      <c r="AF198" s="28"/>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row>
    <row r="199" spans="2:100" ht="33.75" customHeight="1">
      <c r="B199" s="26"/>
      <c r="C199" s="27"/>
      <c r="D199" s="26"/>
      <c r="E199" s="26"/>
      <c r="F199" s="26"/>
      <c r="G199" s="26"/>
      <c r="H199" s="26"/>
      <c r="I199" s="26"/>
      <c r="J199" s="26"/>
      <c r="K199" s="26"/>
      <c r="L199" s="26"/>
      <c r="M199" s="26"/>
      <c r="N199" s="26"/>
      <c r="O199" s="26"/>
      <c r="P199" s="26"/>
      <c r="Q199" s="26"/>
      <c r="R199" s="26"/>
      <c r="S199" s="26"/>
      <c r="T199" s="26"/>
      <c r="U199" s="26"/>
      <c r="V199" s="26"/>
      <c r="W199" s="26"/>
      <c r="X199" s="26"/>
      <c r="Y199" s="26"/>
      <c r="Z199" s="28"/>
      <c r="AA199" s="28"/>
      <c r="AB199" s="28"/>
      <c r="AC199" s="28"/>
      <c r="AD199" s="28"/>
      <c r="AE199" s="28"/>
      <c r="AF199" s="28"/>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row>
    <row r="200" spans="2:100" ht="33.75" customHeight="1">
      <c r="B200" s="26"/>
      <c r="C200" s="27"/>
      <c r="D200" s="26"/>
      <c r="E200" s="26"/>
      <c r="F200" s="26"/>
      <c r="G200" s="26"/>
      <c r="H200" s="26"/>
      <c r="I200" s="26"/>
      <c r="J200" s="26"/>
      <c r="K200" s="26"/>
      <c r="L200" s="26"/>
      <c r="M200" s="26"/>
      <c r="N200" s="26"/>
      <c r="O200" s="26"/>
      <c r="P200" s="26"/>
      <c r="Q200" s="26"/>
      <c r="R200" s="26"/>
      <c r="S200" s="26"/>
      <c r="T200" s="26"/>
      <c r="U200" s="26"/>
      <c r="V200" s="26"/>
      <c r="W200" s="26"/>
      <c r="X200" s="26"/>
      <c r="Y200" s="26"/>
      <c r="Z200" s="28"/>
      <c r="AA200" s="28"/>
      <c r="AB200" s="28"/>
      <c r="AC200" s="28"/>
      <c r="AD200" s="28"/>
      <c r="AE200" s="28"/>
      <c r="AF200" s="28"/>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row>
    <row r="201" spans="2:100" ht="33.75" customHeight="1">
      <c r="B201" s="26"/>
      <c r="C201" s="27"/>
      <c r="D201" s="26"/>
      <c r="E201" s="26"/>
      <c r="F201" s="26"/>
      <c r="G201" s="26"/>
      <c r="H201" s="26"/>
      <c r="I201" s="26"/>
      <c r="J201" s="26"/>
      <c r="K201" s="26"/>
      <c r="L201" s="26"/>
      <c r="M201" s="26"/>
      <c r="N201" s="26"/>
      <c r="O201" s="26"/>
      <c r="P201" s="26"/>
      <c r="Q201" s="26"/>
      <c r="R201" s="26"/>
      <c r="S201" s="26"/>
      <c r="T201" s="26"/>
      <c r="U201" s="26"/>
      <c r="V201" s="26"/>
      <c r="W201" s="26"/>
      <c r="X201" s="26"/>
      <c r="Y201" s="26"/>
      <c r="Z201" s="28"/>
      <c r="AA201" s="28"/>
      <c r="AB201" s="28"/>
      <c r="AC201" s="28"/>
      <c r="AD201" s="28"/>
      <c r="AE201" s="28"/>
      <c r="AF201" s="28"/>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row>
    <row r="202" spans="2:100" ht="33.75" customHeight="1">
      <c r="B202" s="26"/>
      <c r="C202" s="27"/>
      <c r="D202" s="26"/>
      <c r="E202" s="26"/>
      <c r="F202" s="26"/>
      <c r="G202" s="26"/>
      <c r="H202" s="26"/>
      <c r="I202" s="26"/>
      <c r="J202" s="26"/>
      <c r="K202" s="26"/>
      <c r="L202" s="26"/>
      <c r="M202" s="26"/>
      <c r="N202" s="26"/>
      <c r="O202" s="26"/>
      <c r="P202" s="26"/>
      <c r="Q202" s="26"/>
      <c r="R202" s="26"/>
      <c r="S202" s="26"/>
      <c r="T202" s="26"/>
      <c r="U202" s="26"/>
      <c r="V202" s="26"/>
      <c r="W202" s="26"/>
      <c r="X202" s="26"/>
      <c r="Y202" s="26"/>
      <c r="Z202" s="28"/>
      <c r="AA202" s="28"/>
      <c r="AB202" s="28"/>
      <c r="AC202" s="28"/>
      <c r="AD202" s="28"/>
      <c r="AE202" s="28"/>
      <c r="AF202" s="28"/>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row>
    <row r="203" spans="2:100" ht="33.75" customHeight="1">
      <c r="B203" s="26"/>
      <c r="C203" s="27"/>
      <c r="D203" s="26"/>
      <c r="E203" s="26"/>
      <c r="F203" s="26"/>
      <c r="G203" s="26"/>
      <c r="H203" s="26"/>
      <c r="I203" s="26"/>
      <c r="J203" s="26"/>
      <c r="K203" s="26"/>
      <c r="L203" s="26"/>
      <c r="M203" s="26"/>
      <c r="N203" s="26"/>
      <c r="O203" s="26"/>
      <c r="P203" s="26"/>
      <c r="Q203" s="26"/>
      <c r="R203" s="26"/>
      <c r="S203" s="26"/>
      <c r="T203" s="26"/>
      <c r="U203" s="26"/>
      <c r="V203" s="26"/>
      <c r="W203" s="26"/>
      <c r="X203" s="26"/>
      <c r="Y203" s="26"/>
      <c r="Z203" s="28"/>
      <c r="AA203" s="28"/>
      <c r="AB203" s="28"/>
      <c r="AC203" s="28"/>
      <c r="AD203" s="28"/>
      <c r="AE203" s="28"/>
      <c r="AF203" s="28"/>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row>
    <row r="204" spans="2:100" ht="33.75" customHeight="1">
      <c r="B204" s="26"/>
      <c r="C204" s="27"/>
      <c r="D204" s="26"/>
      <c r="E204" s="26"/>
      <c r="F204" s="26"/>
      <c r="G204" s="26"/>
      <c r="H204" s="26"/>
      <c r="I204" s="26"/>
      <c r="J204" s="26"/>
      <c r="K204" s="26"/>
      <c r="L204" s="26"/>
      <c r="M204" s="26"/>
      <c r="N204" s="26"/>
      <c r="O204" s="26"/>
      <c r="P204" s="26"/>
      <c r="Q204" s="26"/>
      <c r="R204" s="26"/>
      <c r="S204" s="26"/>
      <c r="T204" s="26"/>
      <c r="U204" s="26"/>
      <c r="V204" s="26"/>
      <c r="W204" s="26"/>
      <c r="X204" s="26"/>
      <c r="Y204" s="26"/>
      <c r="Z204" s="28"/>
      <c r="AA204" s="28"/>
      <c r="AB204" s="28"/>
      <c r="AC204" s="28"/>
      <c r="AD204" s="28"/>
      <c r="AE204" s="28"/>
      <c r="AF204" s="28"/>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row>
    <row r="205" spans="2:100" ht="33.75" customHeight="1">
      <c r="B205" s="26"/>
      <c r="C205" s="27"/>
      <c r="D205" s="26"/>
      <c r="E205" s="26"/>
      <c r="F205" s="26"/>
      <c r="G205" s="26"/>
      <c r="H205" s="26"/>
      <c r="I205" s="26"/>
      <c r="J205" s="26"/>
      <c r="K205" s="26"/>
      <c r="L205" s="26"/>
      <c r="M205" s="26"/>
      <c r="N205" s="26"/>
      <c r="O205" s="26"/>
      <c r="P205" s="26"/>
      <c r="Q205" s="26"/>
      <c r="R205" s="26"/>
      <c r="S205" s="26"/>
      <c r="T205" s="26"/>
      <c r="U205" s="26"/>
      <c r="V205" s="26"/>
      <c r="W205" s="26"/>
      <c r="X205" s="26"/>
      <c r="Y205" s="26"/>
      <c r="Z205" s="28"/>
      <c r="AA205" s="28"/>
      <c r="AB205" s="28"/>
      <c r="AC205" s="28"/>
      <c r="AD205" s="28"/>
      <c r="AE205" s="28"/>
      <c r="AF205" s="28"/>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row>
    <row r="206" spans="2:100" ht="33.75" customHeight="1">
      <c r="B206" s="26"/>
      <c r="C206" s="27"/>
      <c r="D206" s="26"/>
      <c r="E206" s="26"/>
      <c r="F206" s="26"/>
      <c r="G206" s="26"/>
      <c r="H206" s="26"/>
      <c r="I206" s="26"/>
      <c r="J206" s="26"/>
      <c r="K206" s="26"/>
      <c r="L206" s="26"/>
      <c r="M206" s="26"/>
      <c r="N206" s="26"/>
      <c r="O206" s="26"/>
      <c r="P206" s="26"/>
      <c r="Q206" s="26"/>
      <c r="R206" s="26"/>
      <c r="S206" s="26"/>
      <c r="T206" s="26"/>
      <c r="U206" s="26"/>
      <c r="V206" s="26"/>
      <c r="W206" s="26"/>
      <c r="X206" s="26"/>
      <c r="Y206" s="26"/>
      <c r="Z206" s="28"/>
      <c r="AA206" s="28"/>
      <c r="AB206" s="28"/>
      <c r="AC206" s="28"/>
      <c r="AD206" s="28"/>
      <c r="AE206" s="28"/>
      <c r="AF206" s="28"/>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row>
    <row r="207" spans="2:100" ht="33.75" customHeight="1">
      <c r="B207" s="26"/>
      <c r="C207" s="27"/>
      <c r="D207" s="26"/>
      <c r="E207" s="26"/>
      <c r="F207" s="26"/>
      <c r="G207" s="26"/>
      <c r="H207" s="26"/>
      <c r="I207" s="26"/>
      <c r="J207" s="26"/>
      <c r="K207" s="26"/>
      <c r="L207" s="26"/>
      <c r="M207" s="26"/>
      <c r="N207" s="26"/>
      <c r="O207" s="26"/>
      <c r="P207" s="26"/>
      <c r="Q207" s="26"/>
      <c r="R207" s="26"/>
      <c r="S207" s="26"/>
      <c r="T207" s="26"/>
      <c r="U207" s="26"/>
      <c r="V207" s="26"/>
      <c r="W207" s="26"/>
      <c r="X207" s="26"/>
      <c r="Y207" s="26"/>
      <c r="Z207" s="28"/>
      <c r="AA207" s="28"/>
      <c r="AB207" s="28"/>
      <c r="AC207" s="28"/>
      <c r="AD207" s="28"/>
      <c r="AE207" s="28"/>
      <c r="AF207" s="28"/>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row>
    <row r="208" spans="2:100" ht="33.75" customHeight="1">
      <c r="B208" s="26"/>
      <c r="C208" s="27"/>
      <c r="D208" s="26"/>
      <c r="E208" s="26"/>
      <c r="F208" s="26"/>
      <c r="G208" s="26"/>
      <c r="H208" s="26"/>
      <c r="I208" s="26"/>
      <c r="J208" s="26"/>
      <c r="K208" s="26"/>
      <c r="L208" s="26"/>
      <c r="M208" s="26"/>
      <c r="N208" s="26"/>
      <c r="O208" s="26"/>
      <c r="P208" s="26"/>
      <c r="Q208" s="26"/>
      <c r="R208" s="26"/>
      <c r="S208" s="26"/>
      <c r="T208" s="26"/>
      <c r="U208" s="26"/>
      <c r="V208" s="26"/>
      <c r="W208" s="26"/>
      <c r="X208" s="26"/>
      <c r="Y208" s="26"/>
      <c r="Z208" s="28"/>
      <c r="AA208" s="28"/>
      <c r="AB208" s="28"/>
      <c r="AC208" s="28"/>
      <c r="AD208" s="28"/>
      <c r="AE208" s="28"/>
      <c r="AF208" s="28"/>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row>
    <row r="209" spans="2:100" ht="33.75" customHeight="1">
      <c r="B209" s="26"/>
      <c r="C209" s="27"/>
      <c r="D209" s="26"/>
      <c r="E209" s="26"/>
      <c r="F209" s="26"/>
      <c r="G209" s="26"/>
      <c r="H209" s="26"/>
      <c r="I209" s="26"/>
      <c r="J209" s="26"/>
      <c r="K209" s="26"/>
      <c r="L209" s="26"/>
      <c r="M209" s="26"/>
      <c r="N209" s="26"/>
      <c r="O209" s="26"/>
      <c r="P209" s="26"/>
      <c r="Q209" s="26"/>
      <c r="R209" s="26"/>
      <c r="S209" s="26"/>
      <c r="T209" s="26"/>
      <c r="U209" s="26"/>
      <c r="V209" s="26"/>
      <c r="W209" s="26"/>
      <c r="X209" s="26"/>
      <c r="Y209" s="26"/>
      <c r="Z209" s="28"/>
      <c r="AA209" s="28"/>
      <c r="AB209" s="28"/>
      <c r="AC209" s="28"/>
      <c r="AD209" s="28"/>
      <c r="AE209" s="28"/>
      <c r="AF209" s="28"/>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row>
    <row r="210" spans="2:100" ht="33.75" customHeight="1">
      <c r="B210" s="26"/>
      <c r="C210" s="27"/>
      <c r="D210" s="26"/>
      <c r="E210" s="26"/>
      <c r="F210" s="26"/>
      <c r="G210" s="26"/>
      <c r="H210" s="26"/>
      <c r="I210" s="26"/>
      <c r="J210" s="26"/>
      <c r="K210" s="26"/>
      <c r="L210" s="26"/>
      <c r="M210" s="26"/>
      <c r="N210" s="26"/>
      <c r="O210" s="26"/>
      <c r="P210" s="26"/>
      <c r="Q210" s="26"/>
      <c r="R210" s="26"/>
      <c r="S210" s="26"/>
      <c r="T210" s="26"/>
      <c r="U210" s="26"/>
      <c r="V210" s="26"/>
      <c r="W210" s="26"/>
      <c r="X210" s="26"/>
      <c r="Y210" s="26"/>
      <c r="Z210" s="28"/>
      <c r="AA210" s="28"/>
      <c r="AB210" s="28"/>
      <c r="AC210" s="28"/>
      <c r="AD210" s="28"/>
      <c r="AE210" s="28"/>
      <c r="AF210" s="28"/>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row>
    <row r="211" spans="2:100" ht="33.75" customHeight="1">
      <c r="B211" s="26"/>
      <c r="C211" s="27"/>
      <c r="D211" s="26"/>
      <c r="E211" s="26"/>
      <c r="F211" s="26"/>
      <c r="G211" s="26"/>
      <c r="H211" s="26"/>
      <c r="I211" s="26"/>
      <c r="J211" s="26"/>
      <c r="K211" s="26"/>
      <c r="L211" s="26"/>
      <c r="M211" s="26"/>
      <c r="N211" s="26"/>
      <c r="O211" s="26"/>
      <c r="P211" s="26"/>
      <c r="Q211" s="26"/>
      <c r="R211" s="26"/>
      <c r="S211" s="26"/>
      <c r="T211" s="26"/>
      <c r="U211" s="26"/>
      <c r="V211" s="26"/>
      <c r="W211" s="26"/>
      <c r="X211" s="26"/>
      <c r="Y211" s="26"/>
      <c r="Z211" s="28"/>
      <c r="AA211" s="28"/>
      <c r="AB211" s="28"/>
      <c r="AC211" s="28"/>
      <c r="AD211" s="28"/>
      <c r="AE211" s="28"/>
      <c r="AF211" s="28"/>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row>
    <row r="212" spans="2:100" ht="33.75" customHeight="1">
      <c r="B212" s="26"/>
      <c r="C212" s="27"/>
      <c r="D212" s="26"/>
      <c r="E212" s="26"/>
      <c r="F212" s="26"/>
      <c r="G212" s="26"/>
      <c r="H212" s="26"/>
      <c r="I212" s="26"/>
      <c r="J212" s="26"/>
      <c r="K212" s="26"/>
      <c r="L212" s="26"/>
      <c r="M212" s="26"/>
      <c r="N212" s="26"/>
      <c r="O212" s="26"/>
      <c r="P212" s="26"/>
      <c r="Q212" s="26"/>
      <c r="R212" s="26"/>
      <c r="S212" s="26"/>
      <c r="T212" s="26"/>
      <c r="U212" s="26"/>
      <c r="V212" s="26"/>
      <c r="W212" s="26"/>
      <c r="X212" s="26"/>
      <c r="Y212" s="26"/>
      <c r="Z212" s="28"/>
      <c r="AA212" s="28"/>
      <c r="AB212" s="28"/>
      <c r="AC212" s="28"/>
      <c r="AD212" s="28"/>
      <c r="AE212" s="28"/>
      <c r="AF212" s="28"/>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row>
    <row r="213" spans="2:100" ht="33.75" customHeight="1">
      <c r="B213" s="26"/>
      <c r="C213" s="27"/>
      <c r="D213" s="26"/>
      <c r="E213" s="26"/>
      <c r="F213" s="26"/>
      <c r="G213" s="26"/>
      <c r="H213" s="26"/>
      <c r="I213" s="26"/>
      <c r="J213" s="26"/>
      <c r="K213" s="26"/>
      <c r="L213" s="26"/>
      <c r="M213" s="26"/>
      <c r="N213" s="26"/>
      <c r="O213" s="26"/>
      <c r="P213" s="26"/>
      <c r="Q213" s="26"/>
      <c r="R213" s="26"/>
      <c r="S213" s="26"/>
      <c r="T213" s="26"/>
      <c r="U213" s="26"/>
      <c r="V213" s="26"/>
      <c r="W213" s="26"/>
      <c r="X213" s="26"/>
      <c r="Y213" s="26"/>
      <c r="Z213" s="28"/>
      <c r="AA213" s="28"/>
      <c r="AB213" s="28"/>
      <c r="AC213" s="28"/>
      <c r="AD213" s="28"/>
      <c r="AE213" s="28"/>
      <c r="AF213" s="28"/>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row>
    <row r="214" spans="2:100" ht="33.75" customHeight="1">
      <c r="B214" s="26"/>
      <c r="C214" s="27"/>
      <c r="D214" s="26"/>
      <c r="E214" s="26"/>
      <c r="F214" s="26"/>
      <c r="G214" s="26"/>
      <c r="H214" s="26"/>
      <c r="I214" s="26"/>
      <c r="J214" s="26"/>
      <c r="K214" s="26"/>
      <c r="L214" s="26"/>
      <c r="M214" s="26"/>
      <c r="N214" s="26"/>
      <c r="O214" s="26"/>
      <c r="P214" s="26"/>
      <c r="Q214" s="26"/>
      <c r="R214" s="26"/>
      <c r="S214" s="26"/>
      <c r="T214" s="26"/>
      <c r="U214" s="26"/>
      <c r="V214" s="26"/>
      <c r="W214" s="26"/>
      <c r="X214" s="26"/>
      <c r="Y214" s="26"/>
      <c r="Z214" s="28"/>
      <c r="AA214" s="28"/>
      <c r="AB214" s="28"/>
      <c r="AC214" s="28"/>
      <c r="AD214" s="28"/>
      <c r="AE214" s="28"/>
      <c r="AF214" s="28"/>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row>
    <row r="215" spans="2:100" ht="33.75" customHeight="1">
      <c r="B215" s="26"/>
      <c r="C215" s="27"/>
      <c r="D215" s="26"/>
      <c r="E215" s="26"/>
      <c r="F215" s="26"/>
      <c r="G215" s="26"/>
      <c r="H215" s="26"/>
      <c r="I215" s="26"/>
      <c r="J215" s="26"/>
      <c r="K215" s="26"/>
      <c r="L215" s="26"/>
      <c r="M215" s="26"/>
      <c r="N215" s="26"/>
      <c r="O215" s="26"/>
      <c r="P215" s="26"/>
      <c r="Q215" s="26"/>
      <c r="R215" s="26"/>
      <c r="S215" s="26"/>
      <c r="T215" s="26"/>
      <c r="U215" s="26"/>
      <c r="V215" s="26"/>
      <c r="W215" s="26"/>
      <c r="X215" s="26"/>
      <c r="Y215" s="26"/>
      <c r="Z215" s="28"/>
      <c r="AA215" s="28"/>
      <c r="AB215" s="28"/>
      <c r="AC215" s="28"/>
      <c r="AD215" s="28"/>
      <c r="AE215" s="28"/>
      <c r="AF215" s="28"/>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row>
    <row r="216" spans="2:100" ht="33.75" customHeight="1">
      <c r="B216" s="26"/>
      <c r="C216" s="27"/>
      <c r="D216" s="26"/>
      <c r="E216" s="26"/>
      <c r="F216" s="26"/>
      <c r="G216" s="26"/>
      <c r="H216" s="26"/>
      <c r="I216" s="26"/>
      <c r="J216" s="26"/>
      <c r="K216" s="26"/>
      <c r="L216" s="26"/>
      <c r="M216" s="26"/>
      <c r="N216" s="26"/>
      <c r="O216" s="26"/>
      <c r="P216" s="26"/>
      <c r="Q216" s="26"/>
      <c r="R216" s="26"/>
      <c r="S216" s="26"/>
      <c r="T216" s="26"/>
      <c r="U216" s="26"/>
      <c r="V216" s="26"/>
      <c r="W216" s="26"/>
      <c r="X216" s="26"/>
      <c r="Y216" s="26"/>
      <c r="Z216" s="28"/>
      <c r="AA216" s="28"/>
      <c r="AB216" s="28"/>
      <c r="AC216" s="28"/>
      <c r="AD216" s="28"/>
      <c r="AE216" s="28"/>
      <c r="AF216" s="28"/>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row>
    <row r="217" spans="2:100" ht="33.75" customHeight="1">
      <c r="B217" s="26"/>
      <c r="C217" s="27"/>
      <c r="D217" s="26"/>
      <c r="E217" s="26"/>
      <c r="F217" s="26"/>
      <c r="G217" s="26"/>
      <c r="H217" s="26"/>
      <c r="I217" s="26"/>
      <c r="J217" s="26"/>
      <c r="K217" s="26"/>
      <c r="L217" s="26"/>
      <c r="M217" s="26"/>
      <c r="N217" s="26"/>
      <c r="O217" s="26"/>
      <c r="P217" s="26"/>
      <c r="Q217" s="26"/>
      <c r="R217" s="26"/>
      <c r="S217" s="26"/>
      <c r="T217" s="26"/>
      <c r="U217" s="26"/>
      <c r="V217" s="26"/>
      <c r="W217" s="26"/>
      <c r="X217" s="26"/>
      <c r="Y217" s="26"/>
      <c r="Z217" s="28"/>
      <c r="AA217" s="28"/>
      <c r="AB217" s="28"/>
      <c r="AC217" s="28"/>
      <c r="AD217" s="28"/>
      <c r="AE217" s="28"/>
      <c r="AF217" s="28"/>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row>
    <row r="218" spans="2:100" ht="33.75" customHeight="1">
      <c r="B218" s="26"/>
      <c r="C218" s="27"/>
      <c r="D218" s="26"/>
      <c r="E218" s="26"/>
      <c r="F218" s="26"/>
      <c r="G218" s="26"/>
      <c r="H218" s="26"/>
      <c r="I218" s="26"/>
      <c r="J218" s="26"/>
      <c r="K218" s="26"/>
      <c r="L218" s="26"/>
      <c r="M218" s="26"/>
      <c r="N218" s="26"/>
      <c r="O218" s="26"/>
      <c r="P218" s="26"/>
      <c r="Q218" s="26"/>
      <c r="R218" s="26"/>
      <c r="S218" s="26"/>
      <c r="T218" s="26"/>
      <c r="U218" s="26"/>
      <c r="V218" s="26"/>
      <c r="W218" s="26"/>
      <c r="X218" s="26"/>
      <c r="Y218" s="26"/>
      <c r="Z218" s="28"/>
      <c r="AA218" s="28"/>
      <c r="AB218" s="28"/>
      <c r="AC218" s="28"/>
      <c r="AD218" s="28"/>
      <c r="AE218" s="28"/>
      <c r="AF218" s="28"/>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row>
    <row r="219" spans="2:100" ht="33.75" customHeight="1">
      <c r="B219" s="26"/>
      <c r="C219" s="27"/>
      <c r="D219" s="26"/>
      <c r="E219" s="26"/>
      <c r="F219" s="26"/>
      <c r="G219" s="26"/>
      <c r="H219" s="26"/>
      <c r="I219" s="26"/>
      <c r="J219" s="26"/>
      <c r="K219" s="26"/>
      <c r="L219" s="26"/>
      <c r="M219" s="26"/>
      <c r="N219" s="26"/>
      <c r="O219" s="26"/>
      <c r="P219" s="26"/>
      <c r="Q219" s="26"/>
      <c r="R219" s="26"/>
      <c r="S219" s="26"/>
      <c r="T219" s="26"/>
      <c r="U219" s="26"/>
      <c r="V219" s="26"/>
      <c r="W219" s="26"/>
      <c r="X219" s="26"/>
      <c r="Y219" s="26"/>
      <c r="Z219" s="28"/>
      <c r="AA219" s="28"/>
      <c r="AB219" s="28"/>
      <c r="AC219" s="28"/>
      <c r="AD219" s="28"/>
      <c r="AE219" s="28"/>
      <c r="AF219" s="28"/>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row>
    <row r="220" spans="2:100" ht="33.75" customHeight="1">
      <c r="B220" s="26"/>
      <c r="C220" s="27"/>
      <c r="D220" s="26"/>
      <c r="E220" s="26"/>
      <c r="F220" s="26"/>
      <c r="G220" s="26"/>
      <c r="H220" s="26"/>
      <c r="I220" s="26"/>
      <c r="J220" s="26"/>
      <c r="K220" s="26"/>
      <c r="L220" s="26"/>
      <c r="M220" s="26"/>
      <c r="N220" s="26"/>
      <c r="O220" s="26"/>
      <c r="P220" s="26"/>
      <c r="Q220" s="26"/>
      <c r="R220" s="26"/>
      <c r="S220" s="26"/>
      <c r="T220" s="26"/>
      <c r="U220" s="26"/>
      <c r="V220" s="26"/>
      <c r="W220" s="26"/>
      <c r="X220" s="26"/>
      <c r="Y220" s="26"/>
      <c r="Z220" s="28"/>
      <c r="AA220" s="28"/>
      <c r="AB220" s="28"/>
      <c r="AC220" s="28"/>
      <c r="AD220" s="28"/>
      <c r="AE220" s="28"/>
      <c r="AF220" s="28"/>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row>
    <row r="221" spans="2:100" ht="33.75" customHeight="1">
      <c r="B221" s="26"/>
      <c r="C221" s="27"/>
      <c r="D221" s="26"/>
      <c r="E221" s="26"/>
      <c r="F221" s="26"/>
      <c r="G221" s="26"/>
      <c r="H221" s="26"/>
      <c r="I221" s="26"/>
      <c r="J221" s="26"/>
      <c r="K221" s="26"/>
      <c r="L221" s="26"/>
      <c r="M221" s="26"/>
      <c r="N221" s="26"/>
      <c r="O221" s="26"/>
      <c r="P221" s="26"/>
      <c r="Q221" s="26"/>
      <c r="R221" s="26"/>
      <c r="S221" s="26"/>
      <c r="T221" s="26"/>
      <c r="U221" s="26"/>
      <c r="V221" s="26"/>
      <c r="W221" s="26"/>
      <c r="X221" s="26"/>
      <c r="Y221" s="26"/>
      <c r="Z221" s="28"/>
      <c r="AA221" s="28"/>
      <c r="AB221" s="28"/>
      <c r="AC221" s="28"/>
      <c r="AD221" s="28"/>
      <c r="AE221" s="28"/>
      <c r="AF221" s="28"/>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row>
    <row r="222" spans="2:100" ht="33.75" customHeight="1">
      <c r="B222" s="26"/>
      <c r="C222" s="27"/>
      <c r="D222" s="26"/>
      <c r="E222" s="26"/>
      <c r="F222" s="26"/>
      <c r="G222" s="26"/>
      <c r="H222" s="26"/>
      <c r="I222" s="26"/>
      <c r="J222" s="26"/>
      <c r="K222" s="26"/>
      <c r="L222" s="26"/>
      <c r="M222" s="26"/>
      <c r="N222" s="26"/>
      <c r="O222" s="26"/>
      <c r="P222" s="26"/>
      <c r="Q222" s="26"/>
      <c r="R222" s="26"/>
      <c r="S222" s="26"/>
      <c r="T222" s="26"/>
      <c r="U222" s="26"/>
      <c r="V222" s="26"/>
      <c r="W222" s="26"/>
      <c r="X222" s="26"/>
      <c r="Y222" s="26"/>
      <c r="Z222" s="28"/>
      <c r="AA222" s="28"/>
      <c r="AB222" s="28"/>
      <c r="AC222" s="28"/>
      <c r="AD222" s="28"/>
      <c r="AE222" s="28"/>
      <c r="AF222" s="28"/>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row>
    <row r="223" spans="2:100" ht="33.75" customHeight="1">
      <c r="B223" s="26"/>
      <c r="C223" s="27"/>
      <c r="D223" s="26"/>
      <c r="E223" s="26"/>
      <c r="F223" s="26"/>
      <c r="G223" s="26"/>
      <c r="H223" s="26"/>
      <c r="I223" s="26"/>
      <c r="J223" s="26"/>
      <c r="K223" s="26"/>
      <c r="L223" s="26"/>
      <c r="M223" s="26"/>
      <c r="N223" s="26"/>
      <c r="O223" s="26"/>
      <c r="P223" s="26"/>
      <c r="Q223" s="26"/>
      <c r="R223" s="26"/>
      <c r="S223" s="26"/>
      <c r="T223" s="26"/>
      <c r="U223" s="26"/>
      <c r="V223" s="26"/>
      <c r="W223" s="26"/>
      <c r="X223" s="26"/>
      <c r="Y223" s="26"/>
      <c r="Z223" s="28"/>
      <c r="AA223" s="28"/>
      <c r="AB223" s="28"/>
      <c r="AC223" s="28"/>
      <c r="AD223" s="28"/>
      <c r="AE223" s="28"/>
      <c r="AF223" s="28"/>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row>
    <row r="224" spans="2:100" ht="33.75" customHeight="1">
      <c r="B224" s="26"/>
      <c r="C224" s="27"/>
      <c r="D224" s="26"/>
      <c r="E224" s="26"/>
      <c r="F224" s="26"/>
      <c r="G224" s="26"/>
      <c r="H224" s="26"/>
      <c r="I224" s="26"/>
      <c r="J224" s="26"/>
      <c r="K224" s="26"/>
      <c r="L224" s="26"/>
      <c r="M224" s="26"/>
      <c r="N224" s="26"/>
      <c r="O224" s="26"/>
      <c r="P224" s="26"/>
      <c r="Q224" s="26"/>
      <c r="R224" s="26"/>
      <c r="S224" s="26"/>
      <c r="T224" s="26"/>
      <c r="U224" s="26"/>
      <c r="V224" s="26"/>
      <c r="W224" s="26"/>
      <c r="X224" s="26"/>
      <c r="Y224" s="26"/>
      <c r="Z224" s="28"/>
      <c r="AA224" s="28"/>
      <c r="AB224" s="28"/>
      <c r="AC224" s="28"/>
      <c r="AD224" s="28"/>
      <c r="AE224" s="28"/>
      <c r="AF224" s="28"/>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row>
    <row r="225" spans="2:100" ht="33.75" customHeight="1">
      <c r="B225" s="26"/>
      <c r="C225" s="27"/>
      <c r="D225" s="26"/>
      <c r="E225" s="26"/>
      <c r="F225" s="26"/>
      <c r="G225" s="26"/>
      <c r="H225" s="26"/>
      <c r="I225" s="26"/>
      <c r="J225" s="26"/>
      <c r="K225" s="26"/>
      <c r="L225" s="26"/>
      <c r="M225" s="26"/>
      <c r="N225" s="26"/>
      <c r="O225" s="26"/>
      <c r="P225" s="26"/>
      <c r="Q225" s="26"/>
      <c r="R225" s="26"/>
      <c r="S225" s="26"/>
      <c r="T225" s="26"/>
      <c r="U225" s="26"/>
      <c r="V225" s="26"/>
      <c r="W225" s="26"/>
      <c r="X225" s="26"/>
      <c r="Y225" s="26"/>
      <c r="Z225" s="28"/>
      <c r="AA225" s="28"/>
      <c r="AB225" s="28"/>
      <c r="AC225" s="28"/>
      <c r="AD225" s="28"/>
      <c r="AE225" s="28"/>
      <c r="AF225" s="28"/>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row>
    <row r="226" spans="2:100" ht="33.75" customHeight="1">
      <c r="B226" s="26"/>
      <c r="C226" s="27"/>
      <c r="D226" s="26"/>
      <c r="E226" s="26"/>
      <c r="F226" s="26"/>
      <c r="G226" s="26"/>
      <c r="H226" s="26"/>
      <c r="I226" s="26"/>
      <c r="J226" s="26"/>
      <c r="K226" s="26"/>
      <c r="L226" s="26"/>
      <c r="M226" s="26"/>
      <c r="N226" s="26"/>
      <c r="O226" s="26"/>
      <c r="P226" s="26"/>
      <c r="Q226" s="26"/>
      <c r="R226" s="26"/>
      <c r="S226" s="26"/>
      <c r="T226" s="26"/>
      <c r="U226" s="26"/>
      <c r="V226" s="26"/>
      <c r="W226" s="26"/>
      <c r="X226" s="26"/>
      <c r="Y226" s="26"/>
      <c r="Z226" s="28"/>
      <c r="AA226" s="28"/>
      <c r="AB226" s="28"/>
      <c r="AC226" s="28"/>
      <c r="AD226" s="28"/>
      <c r="AE226" s="28"/>
      <c r="AF226" s="28"/>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row>
    <row r="227" spans="2:100" ht="33.75" customHeight="1">
      <c r="B227" s="26"/>
      <c r="C227" s="27"/>
      <c r="D227" s="26"/>
      <c r="E227" s="26"/>
      <c r="F227" s="26"/>
      <c r="G227" s="26"/>
      <c r="H227" s="26"/>
      <c r="I227" s="26"/>
      <c r="J227" s="26"/>
      <c r="K227" s="26"/>
      <c r="L227" s="26"/>
      <c r="M227" s="26"/>
      <c r="N227" s="26"/>
      <c r="O227" s="26"/>
      <c r="P227" s="26"/>
      <c r="Q227" s="26"/>
      <c r="R227" s="26"/>
      <c r="S227" s="26"/>
      <c r="T227" s="26"/>
      <c r="U227" s="26"/>
      <c r="V227" s="26"/>
      <c r="W227" s="26"/>
      <c r="X227" s="26"/>
      <c r="Y227" s="26"/>
      <c r="Z227" s="28"/>
      <c r="AA227" s="28"/>
      <c r="AB227" s="28"/>
      <c r="AC227" s="28"/>
      <c r="AD227" s="28"/>
      <c r="AE227" s="28"/>
      <c r="AF227" s="28"/>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row>
    <row r="228" spans="2:100" ht="33.75" customHeight="1">
      <c r="B228" s="26"/>
      <c r="C228" s="27"/>
      <c r="D228" s="26"/>
      <c r="E228" s="26"/>
      <c r="F228" s="26"/>
      <c r="G228" s="26"/>
      <c r="H228" s="26"/>
      <c r="I228" s="26"/>
      <c r="J228" s="26"/>
      <c r="K228" s="26"/>
      <c r="L228" s="26"/>
      <c r="M228" s="26"/>
      <c r="N228" s="26"/>
      <c r="O228" s="26"/>
      <c r="P228" s="26"/>
      <c r="Q228" s="26"/>
      <c r="R228" s="26"/>
      <c r="S228" s="26"/>
      <c r="T228" s="26"/>
      <c r="U228" s="26"/>
      <c r="V228" s="26"/>
      <c r="W228" s="26"/>
      <c r="X228" s="26"/>
      <c r="Y228" s="26"/>
      <c r="Z228" s="28"/>
      <c r="AA228" s="28"/>
      <c r="AB228" s="28"/>
      <c r="AC228" s="28"/>
      <c r="AD228" s="28"/>
      <c r="AE228" s="28"/>
      <c r="AF228" s="28"/>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row>
    <row r="229" spans="2:100" ht="33.75" customHeight="1">
      <c r="B229" s="26"/>
      <c r="C229" s="27"/>
      <c r="D229" s="26"/>
      <c r="E229" s="26"/>
      <c r="F229" s="26"/>
      <c r="G229" s="26"/>
      <c r="H229" s="26"/>
      <c r="I229" s="26"/>
      <c r="J229" s="26"/>
      <c r="K229" s="26"/>
      <c r="L229" s="26"/>
      <c r="M229" s="26"/>
      <c r="N229" s="26"/>
      <c r="O229" s="26"/>
      <c r="P229" s="26"/>
      <c r="Q229" s="26"/>
      <c r="R229" s="26"/>
      <c r="S229" s="26"/>
      <c r="T229" s="26"/>
      <c r="U229" s="26"/>
      <c r="V229" s="26"/>
      <c r="W229" s="26"/>
      <c r="X229" s="26"/>
      <c r="Y229" s="26"/>
      <c r="Z229" s="28"/>
      <c r="AA229" s="28"/>
      <c r="AB229" s="28"/>
      <c r="AC229" s="28"/>
      <c r="AD229" s="28"/>
      <c r="AE229" s="28"/>
      <c r="AF229" s="28"/>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row>
    <row r="230" spans="2:100" ht="33.75" customHeight="1">
      <c r="B230" s="26"/>
      <c r="C230" s="27"/>
      <c r="D230" s="26"/>
      <c r="E230" s="26"/>
      <c r="F230" s="26"/>
      <c r="G230" s="26"/>
      <c r="H230" s="26"/>
      <c r="I230" s="26"/>
      <c r="J230" s="26"/>
      <c r="K230" s="26"/>
      <c r="L230" s="26"/>
      <c r="M230" s="26"/>
      <c r="N230" s="26"/>
      <c r="O230" s="26"/>
      <c r="P230" s="26"/>
      <c r="Q230" s="26"/>
      <c r="R230" s="26"/>
      <c r="S230" s="26"/>
      <c r="T230" s="26"/>
      <c r="U230" s="26"/>
      <c r="V230" s="26"/>
      <c r="W230" s="26"/>
      <c r="X230" s="26"/>
      <c r="Y230" s="26"/>
      <c r="Z230" s="28"/>
      <c r="AA230" s="28"/>
      <c r="AB230" s="28"/>
      <c r="AC230" s="28"/>
      <c r="AD230" s="28"/>
      <c r="AE230" s="28"/>
      <c r="AF230" s="28"/>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row>
    <row r="231" spans="2:100" ht="33.75" customHeight="1">
      <c r="B231" s="26"/>
      <c r="C231" s="27"/>
      <c r="D231" s="26"/>
      <c r="E231" s="26"/>
      <c r="F231" s="26"/>
      <c r="G231" s="26"/>
      <c r="H231" s="26"/>
      <c r="I231" s="26"/>
      <c r="J231" s="26"/>
      <c r="K231" s="26"/>
      <c r="L231" s="26"/>
      <c r="M231" s="26"/>
      <c r="N231" s="26"/>
      <c r="O231" s="26"/>
      <c r="P231" s="26"/>
      <c r="Q231" s="26"/>
      <c r="R231" s="26"/>
      <c r="S231" s="26"/>
      <c r="T231" s="26"/>
      <c r="U231" s="26"/>
      <c r="V231" s="26"/>
      <c r="W231" s="26"/>
      <c r="X231" s="26"/>
      <c r="Y231" s="26"/>
      <c r="Z231" s="28"/>
      <c r="AA231" s="28"/>
      <c r="AB231" s="28"/>
      <c r="AC231" s="28"/>
      <c r="AD231" s="28"/>
      <c r="AE231" s="28"/>
      <c r="AF231" s="28"/>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row>
    <row r="232" spans="2:100" ht="33.75" customHeight="1">
      <c r="B232" s="26"/>
      <c r="C232" s="27"/>
      <c r="D232" s="26"/>
      <c r="E232" s="26"/>
      <c r="F232" s="26"/>
      <c r="G232" s="26"/>
      <c r="H232" s="26"/>
      <c r="I232" s="26"/>
      <c r="J232" s="26"/>
      <c r="K232" s="26"/>
      <c r="L232" s="26"/>
      <c r="M232" s="26"/>
      <c r="N232" s="26"/>
      <c r="O232" s="26"/>
      <c r="P232" s="26"/>
      <c r="Q232" s="26"/>
      <c r="R232" s="26"/>
      <c r="S232" s="26"/>
      <c r="T232" s="26"/>
      <c r="U232" s="26"/>
      <c r="V232" s="26"/>
      <c r="W232" s="26"/>
      <c r="X232" s="26"/>
      <c r="Y232" s="26"/>
      <c r="Z232" s="28"/>
      <c r="AA232" s="28"/>
      <c r="AB232" s="28"/>
      <c r="AC232" s="28"/>
      <c r="AD232" s="28"/>
      <c r="AE232" s="28"/>
      <c r="AF232" s="28"/>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row>
    <row r="233" spans="2:100" ht="33.75" customHeight="1">
      <c r="B233" s="26"/>
      <c r="C233" s="27"/>
      <c r="D233" s="26"/>
      <c r="E233" s="26"/>
      <c r="F233" s="26"/>
      <c r="G233" s="26"/>
      <c r="H233" s="26"/>
      <c r="I233" s="26"/>
      <c r="J233" s="26"/>
      <c r="K233" s="26"/>
      <c r="L233" s="26"/>
      <c r="M233" s="26"/>
      <c r="N233" s="26"/>
      <c r="O233" s="26"/>
      <c r="P233" s="26"/>
      <c r="Q233" s="26"/>
      <c r="R233" s="26"/>
      <c r="S233" s="26"/>
      <c r="T233" s="26"/>
      <c r="U233" s="26"/>
      <c r="V233" s="26"/>
      <c r="W233" s="26"/>
      <c r="X233" s="26"/>
      <c r="Y233" s="26"/>
      <c r="Z233" s="28"/>
      <c r="AA233" s="28"/>
      <c r="AB233" s="28"/>
      <c r="AC233" s="28"/>
      <c r="AD233" s="28"/>
      <c r="AE233" s="28"/>
      <c r="AF233" s="28"/>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row>
    <row r="234" spans="2:100" ht="33.75" customHeight="1">
      <c r="B234" s="26"/>
      <c r="C234" s="27"/>
      <c r="D234" s="26"/>
      <c r="E234" s="26"/>
      <c r="F234" s="26"/>
      <c r="G234" s="26"/>
      <c r="H234" s="26"/>
      <c r="I234" s="26"/>
      <c r="J234" s="26"/>
      <c r="K234" s="26"/>
      <c r="L234" s="26"/>
      <c r="M234" s="26"/>
      <c r="N234" s="26"/>
      <c r="O234" s="26"/>
      <c r="P234" s="26"/>
      <c r="Q234" s="26"/>
      <c r="R234" s="26"/>
      <c r="S234" s="26"/>
      <c r="T234" s="26"/>
      <c r="U234" s="26"/>
      <c r="V234" s="26"/>
      <c r="W234" s="26"/>
      <c r="X234" s="26"/>
      <c r="Y234" s="26"/>
      <c r="Z234" s="28"/>
      <c r="AA234" s="28"/>
      <c r="AB234" s="28"/>
      <c r="AC234" s="28"/>
      <c r="AD234" s="28"/>
      <c r="AE234" s="28"/>
      <c r="AF234" s="28"/>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row>
    <row r="235" spans="2:100" ht="33.75" customHeight="1">
      <c r="B235" s="26"/>
      <c r="C235" s="27"/>
      <c r="D235" s="26"/>
      <c r="E235" s="26"/>
      <c r="F235" s="26"/>
      <c r="G235" s="26"/>
      <c r="H235" s="26"/>
      <c r="I235" s="26"/>
      <c r="J235" s="26"/>
      <c r="K235" s="26"/>
      <c r="L235" s="26"/>
      <c r="M235" s="26"/>
      <c r="N235" s="26"/>
      <c r="O235" s="26"/>
      <c r="P235" s="26"/>
      <c r="Q235" s="26"/>
      <c r="R235" s="26"/>
      <c r="S235" s="26"/>
      <c r="T235" s="26"/>
      <c r="U235" s="26"/>
      <c r="V235" s="26"/>
      <c r="W235" s="26"/>
      <c r="X235" s="26"/>
      <c r="Y235" s="26"/>
      <c r="Z235" s="28"/>
      <c r="AA235" s="28"/>
      <c r="AB235" s="28"/>
      <c r="AC235" s="28"/>
      <c r="AD235" s="28"/>
      <c r="AE235" s="28"/>
      <c r="AF235" s="28"/>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row>
    <row r="236" spans="2:100" ht="33.75" customHeight="1">
      <c r="B236" s="26"/>
      <c r="C236" s="27"/>
      <c r="D236" s="26"/>
      <c r="E236" s="26"/>
      <c r="F236" s="26"/>
      <c r="G236" s="26"/>
      <c r="H236" s="26"/>
      <c r="I236" s="26"/>
      <c r="J236" s="26"/>
      <c r="K236" s="26"/>
      <c r="L236" s="26"/>
      <c r="M236" s="26"/>
      <c r="N236" s="26"/>
      <c r="O236" s="26"/>
      <c r="P236" s="26"/>
      <c r="Q236" s="26"/>
      <c r="R236" s="26"/>
      <c r="S236" s="26"/>
      <c r="T236" s="26"/>
      <c r="U236" s="26"/>
      <c r="V236" s="26"/>
      <c r="W236" s="26"/>
      <c r="X236" s="26"/>
      <c r="Y236" s="26"/>
      <c r="Z236" s="28"/>
      <c r="AA236" s="28"/>
      <c r="AB236" s="28"/>
      <c r="AC236" s="28"/>
      <c r="AD236" s="28"/>
      <c r="AE236" s="28"/>
      <c r="AF236" s="28"/>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row>
    <row r="237" spans="2:100" ht="33.75" customHeight="1">
      <c r="B237" s="26"/>
      <c r="C237" s="27"/>
      <c r="D237" s="26"/>
      <c r="E237" s="26"/>
      <c r="F237" s="26"/>
      <c r="G237" s="26"/>
      <c r="H237" s="26"/>
      <c r="I237" s="26"/>
      <c r="J237" s="26"/>
      <c r="K237" s="26"/>
      <c r="L237" s="26"/>
      <c r="M237" s="26"/>
      <c r="N237" s="26"/>
      <c r="O237" s="26"/>
      <c r="P237" s="26"/>
      <c r="Q237" s="26"/>
      <c r="R237" s="26"/>
      <c r="S237" s="26"/>
      <c r="T237" s="26"/>
      <c r="U237" s="26"/>
      <c r="V237" s="26"/>
      <c r="W237" s="26"/>
      <c r="X237" s="26"/>
      <c r="Y237" s="26"/>
      <c r="Z237" s="28"/>
      <c r="AA237" s="28"/>
      <c r="AB237" s="28"/>
      <c r="AC237" s="28"/>
      <c r="AD237" s="28"/>
      <c r="AE237" s="28"/>
      <c r="AF237" s="28"/>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row>
    <row r="238" spans="2:100" ht="33.75" customHeight="1">
      <c r="B238" s="26"/>
      <c r="C238" s="27"/>
      <c r="D238" s="26"/>
      <c r="E238" s="26"/>
      <c r="F238" s="26"/>
      <c r="G238" s="26"/>
      <c r="H238" s="26"/>
      <c r="I238" s="26"/>
      <c r="J238" s="26"/>
      <c r="K238" s="26"/>
      <c r="L238" s="26"/>
      <c r="M238" s="26"/>
      <c r="N238" s="26"/>
      <c r="O238" s="26"/>
      <c r="P238" s="26"/>
      <c r="Q238" s="26"/>
      <c r="R238" s="26"/>
      <c r="S238" s="26"/>
      <c r="T238" s="26"/>
      <c r="U238" s="26"/>
      <c r="V238" s="26"/>
      <c r="W238" s="26"/>
      <c r="X238" s="26"/>
      <c r="Y238" s="26"/>
      <c r="Z238" s="28"/>
      <c r="AA238" s="28"/>
      <c r="AB238" s="28"/>
      <c r="AC238" s="28"/>
      <c r="AD238" s="28"/>
      <c r="AE238" s="28"/>
      <c r="AF238" s="28"/>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row>
    <row r="239" spans="2:100" ht="33.75" customHeight="1">
      <c r="B239" s="26"/>
      <c r="C239" s="27"/>
      <c r="D239" s="26"/>
      <c r="E239" s="26"/>
      <c r="F239" s="26"/>
      <c r="G239" s="26"/>
      <c r="H239" s="26"/>
      <c r="I239" s="26"/>
      <c r="J239" s="26"/>
      <c r="K239" s="26"/>
      <c r="L239" s="26"/>
      <c r="M239" s="26"/>
      <c r="N239" s="26"/>
      <c r="O239" s="26"/>
      <c r="P239" s="26"/>
      <c r="Q239" s="26"/>
      <c r="R239" s="26"/>
      <c r="S239" s="26"/>
      <c r="T239" s="26"/>
      <c r="U239" s="26"/>
      <c r="V239" s="26"/>
      <c r="W239" s="26"/>
      <c r="X239" s="26"/>
      <c r="Y239" s="26"/>
      <c r="Z239" s="28"/>
      <c r="AA239" s="28"/>
      <c r="AB239" s="28"/>
      <c r="AC239" s="28"/>
      <c r="AD239" s="28"/>
      <c r="AE239" s="28"/>
      <c r="AF239" s="28"/>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row>
    <row r="240" spans="2:100" ht="33.75" customHeight="1">
      <c r="B240" s="26"/>
      <c r="C240" s="27"/>
      <c r="D240" s="26"/>
      <c r="E240" s="26"/>
      <c r="F240" s="26"/>
      <c r="G240" s="26"/>
      <c r="H240" s="26"/>
      <c r="I240" s="26"/>
      <c r="J240" s="26"/>
      <c r="K240" s="26"/>
      <c r="L240" s="26"/>
      <c r="M240" s="26"/>
      <c r="N240" s="26"/>
      <c r="O240" s="26"/>
      <c r="P240" s="26"/>
      <c r="Q240" s="26"/>
      <c r="R240" s="26"/>
      <c r="S240" s="26"/>
      <c r="T240" s="26"/>
      <c r="U240" s="26"/>
      <c r="V240" s="26"/>
      <c r="W240" s="26"/>
      <c r="X240" s="26"/>
      <c r="Y240" s="26"/>
      <c r="Z240" s="28"/>
      <c r="AA240" s="28"/>
      <c r="AB240" s="28"/>
      <c r="AC240" s="28"/>
      <c r="AD240" s="28"/>
      <c r="AE240" s="28"/>
      <c r="AF240" s="28"/>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row>
    <row r="241" spans="2:100" ht="33.75" customHeight="1">
      <c r="B241" s="26"/>
      <c r="C241" s="27"/>
      <c r="D241" s="26"/>
      <c r="E241" s="26"/>
      <c r="F241" s="26"/>
      <c r="G241" s="26"/>
      <c r="H241" s="26"/>
      <c r="I241" s="26"/>
      <c r="J241" s="26"/>
      <c r="K241" s="26"/>
      <c r="L241" s="26"/>
      <c r="M241" s="26"/>
      <c r="N241" s="26"/>
      <c r="O241" s="26"/>
      <c r="P241" s="26"/>
      <c r="Q241" s="26"/>
      <c r="R241" s="26"/>
      <c r="S241" s="26"/>
      <c r="T241" s="26"/>
      <c r="U241" s="26"/>
      <c r="V241" s="26"/>
      <c r="W241" s="26"/>
      <c r="X241" s="26"/>
      <c r="Y241" s="26"/>
      <c r="Z241" s="28"/>
      <c r="AA241" s="28"/>
      <c r="AB241" s="28"/>
      <c r="AC241" s="28"/>
      <c r="AD241" s="28"/>
      <c r="AE241" s="28"/>
      <c r="AF241" s="28"/>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row>
    <row r="242" spans="2:100" ht="33.75" customHeight="1">
      <c r="B242" s="26"/>
      <c r="C242" s="27"/>
      <c r="D242" s="26"/>
      <c r="E242" s="26"/>
      <c r="F242" s="26"/>
      <c r="G242" s="26"/>
      <c r="H242" s="26"/>
      <c r="I242" s="26"/>
      <c r="J242" s="26"/>
      <c r="K242" s="26"/>
      <c r="L242" s="26"/>
      <c r="M242" s="26"/>
      <c r="N242" s="26"/>
      <c r="O242" s="26"/>
      <c r="P242" s="26"/>
      <c r="Q242" s="26"/>
      <c r="R242" s="26"/>
      <c r="S242" s="26"/>
      <c r="T242" s="26"/>
      <c r="U242" s="26"/>
      <c r="V242" s="26"/>
      <c r="W242" s="26"/>
      <c r="X242" s="26"/>
      <c r="Y242" s="26"/>
      <c r="Z242" s="28"/>
      <c r="AA242" s="28"/>
      <c r="AB242" s="28"/>
      <c r="AC242" s="28"/>
      <c r="AD242" s="28"/>
      <c r="AE242" s="28"/>
      <c r="AF242" s="28"/>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row>
    <row r="243" spans="2:100" ht="33.75" customHeight="1">
      <c r="B243" s="26"/>
      <c r="C243" s="27"/>
      <c r="D243" s="26"/>
      <c r="E243" s="26"/>
      <c r="F243" s="26"/>
      <c r="G243" s="26"/>
      <c r="H243" s="26"/>
      <c r="I243" s="26"/>
      <c r="J243" s="26"/>
      <c r="K243" s="26"/>
      <c r="L243" s="26"/>
      <c r="M243" s="26"/>
      <c r="N243" s="26"/>
      <c r="O243" s="26"/>
      <c r="P243" s="26"/>
      <c r="Q243" s="26"/>
      <c r="R243" s="26"/>
      <c r="S243" s="26"/>
      <c r="T243" s="26"/>
      <c r="U243" s="26"/>
      <c r="V243" s="26"/>
      <c r="W243" s="26"/>
      <c r="X243" s="26"/>
      <c r="Y243" s="26"/>
      <c r="Z243" s="28"/>
      <c r="AA243" s="28"/>
      <c r="AB243" s="28"/>
      <c r="AC243" s="28"/>
      <c r="AD243" s="28"/>
      <c r="AE243" s="28"/>
      <c r="AF243" s="28"/>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row>
    <row r="244" spans="2:100" ht="33.75" customHeight="1">
      <c r="B244" s="26"/>
      <c r="C244" s="27"/>
      <c r="D244" s="26"/>
      <c r="E244" s="26"/>
      <c r="F244" s="26"/>
      <c r="G244" s="26"/>
      <c r="H244" s="26"/>
      <c r="I244" s="26"/>
      <c r="J244" s="26"/>
      <c r="K244" s="26"/>
      <c r="L244" s="26"/>
      <c r="M244" s="26"/>
      <c r="N244" s="26"/>
      <c r="O244" s="26"/>
      <c r="P244" s="26"/>
      <c r="Q244" s="26"/>
      <c r="R244" s="26"/>
      <c r="S244" s="26"/>
      <c r="T244" s="26"/>
      <c r="U244" s="26"/>
      <c r="V244" s="26"/>
      <c r="W244" s="26"/>
      <c r="X244" s="26"/>
      <c r="Y244" s="26"/>
      <c r="Z244" s="28"/>
      <c r="AA244" s="28"/>
      <c r="AB244" s="28"/>
      <c r="AC244" s="28"/>
      <c r="AD244" s="28"/>
      <c r="AE244" s="28"/>
      <c r="AF244" s="28"/>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row>
    <row r="245" spans="2:100" ht="33.75" customHeight="1">
      <c r="B245" s="26"/>
      <c r="C245" s="27"/>
      <c r="D245" s="26"/>
      <c r="E245" s="26"/>
      <c r="F245" s="26"/>
      <c r="G245" s="26"/>
      <c r="H245" s="26"/>
      <c r="I245" s="26"/>
      <c r="J245" s="26"/>
      <c r="K245" s="26"/>
      <c r="L245" s="26"/>
      <c r="M245" s="26"/>
      <c r="N245" s="26"/>
      <c r="O245" s="26"/>
      <c r="P245" s="26"/>
      <c r="Q245" s="26"/>
      <c r="R245" s="26"/>
      <c r="S245" s="26"/>
      <c r="T245" s="26"/>
      <c r="U245" s="26"/>
      <c r="V245" s="26"/>
      <c r="W245" s="26"/>
      <c r="X245" s="26"/>
      <c r="Y245" s="26"/>
      <c r="Z245" s="28"/>
      <c r="AA245" s="28"/>
      <c r="AB245" s="28"/>
      <c r="AC245" s="28"/>
      <c r="AD245" s="28"/>
      <c r="AE245" s="28"/>
      <c r="AF245" s="28"/>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row>
    <row r="246" spans="2:100" ht="33.75" customHeight="1">
      <c r="B246" s="26"/>
      <c r="C246" s="27"/>
      <c r="D246" s="26"/>
      <c r="E246" s="26"/>
      <c r="F246" s="26"/>
      <c r="G246" s="26"/>
      <c r="H246" s="26"/>
      <c r="I246" s="26"/>
      <c r="J246" s="26"/>
      <c r="K246" s="26"/>
      <c r="L246" s="26"/>
      <c r="M246" s="26"/>
      <c r="N246" s="26"/>
      <c r="O246" s="26"/>
      <c r="P246" s="26"/>
      <c r="Q246" s="26"/>
      <c r="R246" s="26"/>
      <c r="S246" s="26"/>
      <c r="T246" s="26"/>
      <c r="U246" s="26"/>
      <c r="V246" s="26"/>
      <c r="W246" s="26"/>
      <c r="X246" s="26"/>
      <c r="Y246" s="26"/>
      <c r="Z246" s="28"/>
      <c r="AA246" s="28"/>
      <c r="AB246" s="28"/>
      <c r="AC246" s="28"/>
      <c r="AD246" s="28"/>
      <c r="AE246" s="28"/>
      <c r="AF246" s="28"/>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row>
    <row r="247" spans="2:100" ht="33.75" customHeight="1">
      <c r="B247" s="26"/>
      <c r="C247" s="27"/>
      <c r="D247" s="26"/>
      <c r="E247" s="26"/>
      <c r="F247" s="26"/>
      <c r="G247" s="26"/>
      <c r="H247" s="26"/>
      <c r="I247" s="26"/>
      <c r="J247" s="26"/>
      <c r="K247" s="26"/>
      <c r="L247" s="26"/>
      <c r="M247" s="26"/>
      <c r="N247" s="26"/>
      <c r="O247" s="26"/>
      <c r="P247" s="26"/>
      <c r="Q247" s="26"/>
      <c r="R247" s="26"/>
      <c r="S247" s="26"/>
      <c r="T247" s="26"/>
      <c r="U247" s="26"/>
      <c r="V247" s="26"/>
      <c r="W247" s="26"/>
      <c r="X247" s="26"/>
      <c r="Y247" s="26"/>
      <c r="Z247" s="28"/>
      <c r="AA247" s="28"/>
      <c r="AB247" s="28"/>
      <c r="AC247" s="28"/>
      <c r="AD247" s="28"/>
      <c r="AE247" s="28"/>
      <c r="AF247" s="28"/>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row>
    <row r="248" spans="2:100" ht="33.75" customHeight="1">
      <c r="B248" s="26"/>
      <c r="C248" s="27"/>
      <c r="D248" s="26"/>
      <c r="E248" s="26"/>
      <c r="F248" s="26"/>
      <c r="G248" s="26"/>
      <c r="H248" s="26"/>
      <c r="I248" s="26"/>
      <c r="J248" s="26"/>
      <c r="K248" s="26"/>
      <c r="L248" s="26"/>
      <c r="M248" s="26"/>
      <c r="N248" s="26"/>
      <c r="O248" s="26"/>
      <c r="P248" s="26"/>
      <c r="Q248" s="26"/>
      <c r="R248" s="26"/>
      <c r="S248" s="26"/>
      <c r="T248" s="26"/>
      <c r="U248" s="26"/>
      <c r="V248" s="26"/>
      <c r="W248" s="26"/>
      <c r="X248" s="26"/>
      <c r="Y248" s="26"/>
      <c r="Z248" s="28"/>
      <c r="AA248" s="28"/>
      <c r="AB248" s="28"/>
      <c r="AC248" s="28"/>
      <c r="AD248" s="28"/>
      <c r="AE248" s="28"/>
      <c r="AF248" s="28"/>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row>
    <row r="249" spans="2:100" ht="33.75" customHeight="1">
      <c r="B249" s="26"/>
      <c r="C249" s="27"/>
      <c r="D249" s="26"/>
      <c r="E249" s="26"/>
      <c r="F249" s="26"/>
      <c r="G249" s="26"/>
      <c r="H249" s="26"/>
      <c r="I249" s="26"/>
      <c r="J249" s="26"/>
      <c r="K249" s="26"/>
      <c r="L249" s="26"/>
      <c r="M249" s="26"/>
      <c r="N249" s="26"/>
      <c r="O249" s="26"/>
      <c r="P249" s="26"/>
      <c r="Q249" s="26"/>
      <c r="R249" s="26"/>
      <c r="S249" s="26"/>
      <c r="T249" s="26"/>
      <c r="U249" s="26"/>
      <c r="V249" s="26"/>
      <c r="W249" s="26"/>
      <c r="X249" s="26"/>
      <c r="Y249" s="26"/>
      <c r="Z249" s="28"/>
      <c r="AA249" s="28"/>
      <c r="AB249" s="28"/>
      <c r="AC249" s="28"/>
      <c r="AD249" s="28"/>
      <c r="AE249" s="28"/>
      <c r="AF249" s="28"/>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row>
    <row r="250" spans="2:100" ht="33.75" customHeight="1">
      <c r="B250" s="26"/>
      <c r="C250" s="27"/>
      <c r="D250" s="26"/>
      <c r="E250" s="26"/>
      <c r="F250" s="26"/>
      <c r="G250" s="26"/>
      <c r="H250" s="26"/>
      <c r="I250" s="26"/>
      <c r="J250" s="26"/>
      <c r="K250" s="26"/>
      <c r="L250" s="26"/>
      <c r="M250" s="26"/>
      <c r="N250" s="26"/>
      <c r="O250" s="26"/>
      <c r="P250" s="26"/>
      <c r="Q250" s="26"/>
      <c r="R250" s="26"/>
      <c r="S250" s="26"/>
      <c r="T250" s="26"/>
      <c r="U250" s="26"/>
      <c r="V250" s="26"/>
      <c r="W250" s="26"/>
      <c r="X250" s="26"/>
      <c r="Y250" s="26"/>
      <c r="Z250" s="28"/>
      <c r="AA250" s="28"/>
      <c r="AB250" s="28"/>
      <c r="AC250" s="28"/>
      <c r="AD250" s="28"/>
      <c r="AE250" s="28"/>
      <c r="AF250" s="28"/>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row>
    <row r="251" spans="2:100" ht="33.75" customHeight="1">
      <c r="B251" s="26"/>
      <c r="C251" s="27"/>
      <c r="D251" s="26"/>
      <c r="E251" s="26"/>
      <c r="F251" s="26"/>
      <c r="G251" s="26"/>
      <c r="H251" s="26"/>
      <c r="I251" s="26"/>
      <c r="J251" s="26"/>
      <c r="K251" s="26"/>
      <c r="L251" s="26"/>
      <c r="M251" s="26"/>
      <c r="N251" s="26"/>
      <c r="O251" s="26"/>
      <c r="P251" s="26"/>
      <c r="Q251" s="26"/>
      <c r="R251" s="26"/>
      <c r="S251" s="26"/>
      <c r="T251" s="26"/>
      <c r="U251" s="26"/>
      <c r="V251" s="26"/>
      <c r="W251" s="26"/>
      <c r="X251" s="26"/>
      <c r="Y251" s="26"/>
      <c r="Z251" s="28"/>
      <c r="AA251" s="28"/>
      <c r="AB251" s="28"/>
      <c r="AC251" s="28"/>
      <c r="AD251" s="28"/>
      <c r="AE251" s="28"/>
      <c r="AF251" s="28"/>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row>
    <row r="252" spans="2:100" ht="33.75" customHeight="1">
      <c r="B252" s="26"/>
      <c r="C252" s="27"/>
      <c r="D252" s="26"/>
      <c r="E252" s="26"/>
      <c r="F252" s="26"/>
      <c r="G252" s="26"/>
      <c r="H252" s="26"/>
      <c r="I252" s="26"/>
      <c r="J252" s="26"/>
      <c r="K252" s="26"/>
      <c r="L252" s="26"/>
      <c r="M252" s="26"/>
      <c r="N252" s="26"/>
      <c r="O252" s="26"/>
      <c r="P252" s="26"/>
      <c r="Q252" s="26"/>
      <c r="R252" s="26"/>
      <c r="S252" s="26"/>
      <c r="T252" s="26"/>
      <c r="U252" s="26"/>
      <c r="V252" s="26"/>
      <c r="W252" s="26"/>
      <c r="X252" s="26"/>
      <c r="Y252" s="26"/>
      <c r="Z252" s="28"/>
      <c r="AA252" s="28"/>
      <c r="AB252" s="28"/>
      <c r="AC252" s="28"/>
      <c r="AD252" s="28"/>
      <c r="AE252" s="28"/>
      <c r="AF252" s="28"/>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row>
    <row r="253" spans="2:100" ht="33.75" customHeight="1">
      <c r="B253" s="26"/>
      <c r="C253" s="27"/>
      <c r="D253" s="26"/>
      <c r="E253" s="26"/>
      <c r="F253" s="26"/>
      <c r="G253" s="26"/>
      <c r="H253" s="26"/>
      <c r="I253" s="26"/>
      <c r="J253" s="26"/>
      <c r="K253" s="26"/>
      <c r="L253" s="26"/>
      <c r="M253" s="26"/>
      <c r="N253" s="26"/>
      <c r="O253" s="26"/>
      <c r="P253" s="26"/>
      <c r="Q253" s="26"/>
      <c r="R253" s="26"/>
      <c r="S253" s="26"/>
      <c r="T253" s="26"/>
      <c r="U253" s="26"/>
      <c r="V253" s="26"/>
      <c r="W253" s="26"/>
      <c r="X253" s="26"/>
      <c r="Y253" s="26"/>
      <c r="Z253" s="28"/>
      <c r="AA253" s="28"/>
      <c r="AB253" s="28"/>
      <c r="AC253" s="28"/>
      <c r="AD253" s="28"/>
      <c r="AE253" s="28"/>
      <c r="AF253" s="28"/>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row>
    <row r="254" spans="2:100" ht="33.75" customHeight="1">
      <c r="B254" s="26"/>
      <c r="C254" s="27"/>
      <c r="D254" s="26"/>
      <c r="E254" s="26"/>
      <c r="F254" s="26"/>
      <c r="G254" s="26"/>
      <c r="H254" s="26"/>
      <c r="I254" s="26"/>
      <c r="J254" s="26"/>
      <c r="K254" s="26"/>
      <c r="L254" s="26"/>
      <c r="M254" s="26"/>
      <c r="N254" s="26"/>
      <c r="O254" s="26"/>
      <c r="P254" s="26"/>
      <c r="Q254" s="26"/>
      <c r="R254" s="26"/>
      <c r="S254" s="26"/>
      <c r="T254" s="26"/>
      <c r="U254" s="26"/>
      <c r="V254" s="26"/>
      <c r="W254" s="26"/>
      <c r="X254" s="26"/>
      <c r="Y254" s="26"/>
      <c r="Z254" s="28"/>
      <c r="AA254" s="28"/>
      <c r="AB254" s="28"/>
      <c r="AC254" s="28"/>
      <c r="AD254" s="28"/>
      <c r="AE254" s="28"/>
      <c r="AF254" s="28"/>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row>
    <row r="255" spans="2:100" ht="33.75" customHeight="1">
      <c r="B255" s="26"/>
      <c r="C255" s="27"/>
      <c r="D255" s="26"/>
      <c r="E255" s="26"/>
      <c r="F255" s="26"/>
      <c r="G255" s="26"/>
      <c r="H255" s="26"/>
      <c r="I255" s="26"/>
      <c r="J255" s="26"/>
      <c r="K255" s="26"/>
      <c r="L255" s="26"/>
      <c r="M255" s="26"/>
      <c r="N255" s="26"/>
      <c r="O255" s="26"/>
      <c r="P255" s="26"/>
      <c r="Q255" s="26"/>
      <c r="R255" s="26"/>
      <c r="S255" s="26"/>
      <c r="T255" s="26"/>
      <c r="U255" s="26"/>
      <c r="V255" s="26"/>
      <c r="W255" s="26"/>
      <c r="X255" s="26"/>
      <c r="Y255" s="26"/>
      <c r="Z255" s="28"/>
      <c r="AA255" s="28"/>
      <c r="AB255" s="28"/>
      <c r="AC255" s="28"/>
      <c r="AD255" s="28"/>
      <c r="AE255" s="28"/>
      <c r="AF255" s="28"/>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row>
    <row r="256" spans="2:100" ht="33.75" customHeight="1">
      <c r="B256" s="26"/>
      <c r="C256" s="27"/>
      <c r="D256" s="26"/>
      <c r="E256" s="26"/>
      <c r="F256" s="26"/>
      <c r="G256" s="26"/>
      <c r="H256" s="26"/>
      <c r="I256" s="26"/>
      <c r="J256" s="26"/>
      <c r="K256" s="26"/>
      <c r="L256" s="26"/>
      <c r="M256" s="26"/>
      <c r="N256" s="26"/>
      <c r="O256" s="26"/>
      <c r="P256" s="26"/>
      <c r="Q256" s="26"/>
      <c r="R256" s="26"/>
      <c r="S256" s="26"/>
      <c r="T256" s="26"/>
      <c r="U256" s="26"/>
      <c r="V256" s="26"/>
      <c r="W256" s="26"/>
      <c r="X256" s="26"/>
      <c r="Y256" s="26"/>
      <c r="Z256" s="28"/>
      <c r="AA256" s="28"/>
      <c r="AB256" s="28"/>
      <c r="AC256" s="28"/>
      <c r="AD256" s="28"/>
      <c r="AE256" s="28"/>
      <c r="AF256" s="28"/>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row>
    <row r="257" spans="2:100" ht="33.75" customHeight="1">
      <c r="B257" s="26"/>
      <c r="C257" s="27"/>
      <c r="D257" s="26"/>
      <c r="E257" s="26"/>
      <c r="F257" s="26"/>
      <c r="G257" s="26"/>
      <c r="H257" s="26"/>
      <c r="I257" s="26"/>
      <c r="J257" s="26"/>
      <c r="K257" s="26"/>
      <c r="L257" s="26"/>
      <c r="M257" s="26"/>
      <c r="N257" s="26"/>
      <c r="O257" s="26"/>
      <c r="P257" s="26"/>
      <c r="Q257" s="26"/>
      <c r="R257" s="26"/>
      <c r="S257" s="26"/>
      <c r="T257" s="26"/>
      <c r="U257" s="26"/>
      <c r="V257" s="26"/>
      <c r="W257" s="26"/>
      <c r="X257" s="26"/>
      <c r="Y257" s="26"/>
      <c r="Z257" s="28"/>
      <c r="AA257" s="28"/>
      <c r="AB257" s="28"/>
      <c r="AC257" s="28"/>
      <c r="AD257" s="28"/>
      <c r="AE257" s="28"/>
      <c r="AF257" s="28"/>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row>
    <row r="258" spans="2:100" ht="33.75" customHeight="1">
      <c r="B258" s="26"/>
      <c r="C258" s="27"/>
      <c r="D258" s="26"/>
      <c r="E258" s="26"/>
      <c r="F258" s="26"/>
      <c r="G258" s="26"/>
      <c r="H258" s="26"/>
      <c r="I258" s="26"/>
      <c r="J258" s="26"/>
      <c r="K258" s="26"/>
      <c r="L258" s="26"/>
      <c r="M258" s="26"/>
      <c r="N258" s="26"/>
      <c r="O258" s="26"/>
      <c r="P258" s="26"/>
      <c r="Q258" s="26"/>
      <c r="R258" s="26"/>
      <c r="S258" s="26"/>
      <c r="T258" s="26"/>
      <c r="U258" s="26"/>
      <c r="V258" s="26"/>
      <c r="W258" s="26"/>
      <c r="X258" s="26"/>
      <c r="Y258" s="26"/>
      <c r="Z258" s="28"/>
      <c r="AA258" s="28"/>
      <c r="AB258" s="28"/>
      <c r="AC258" s="28"/>
      <c r="AD258" s="28"/>
      <c r="AE258" s="28"/>
      <c r="AF258" s="28"/>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row>
    <row r="259" spans="2:100" ht="33.75" customHeight="1">
      <c r="B259" s="26"/>
      <c r="C259" s="27"/>
      <c r="D259" s="26"/>
      <c r="E259" s="26"/>
      <c r="F259" s="26"/>
      <c r="G259" s="26"/>
      <c r="H259" s="26"/>
      <c r="I259" s="26"/>
      <c r="J259" s="26"/>
      <c r="K259" s="26"/>
      <c r="L259" s="26"/>
      <c r="M259" s="26"/>
      <c r="N259" s="26"/>
      <c r="O259" s="26"/>
      <c r="P259" s="26"/>
      <c r="Q259" s="26"/>
      <c r="R259" s="26"/>
      <c r="S259" s="26"/>
      <c r="T259" s="26"/>
      <c r="U259" s="26"/>
      <c r="V259" s="26"/>
      <c r="W259" s="26"/>
      <c r="X259" s="26"/>
      <c r="Y259" s="26"/>
      <c r="Z259" s="28"/>
      <c r="AA259" s="28"/>
      <c r="AB259" s="28"/>
      <c r="AC259" s="28"/>
      <c r="AD259" s="28"/>
      <c r="AE259" s="28"/>
      <c r="AF259" s="28"/>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row>
    <row r="260" spans="2:100" ht="33.75" customHeight="1">
      <c r="B260" s="26"/>
      <c r="C260" s="27"/>
      <c r="D260" s="26"/>
      <c r="E260" s="26"/>
      <c r="F260" s="26"/>
      <c r="G260" s="26"/>
      <c r="H260" s="26"/>
      <c r="I260" s="26"/>
      <c r="J260" s="26"/>
      <c r="K260" s="26"/>
      <c r="L260" s="26"/>
      <c r="M260" s="26"/>
      <c r="N260" s="26"/>
      <c r="O260" s="26"/>
      <c r="P260" s="26"/>
      <c r="Q260" s="26"/>
      <c r="R260" s="26"/>
      <c r="S260" s="26"/>
      <c r="T260" s="26"/>
      <c r="U260" s="26"/>
      <c r="V260" s="26"/>
      <c r="W260" s="26"/>
      <c r="X260" s="26"/>
      <c r="Y260" s="26"/>
      <c r="Z260" s="28"/>
      <c r="AA260" s="28"/>
      <c r="AB260" s="28"/>
      <c r="AC260" s="28"/>
      <c r="AD260" s="28"/>
      <c r="AE260" s="28"/>
      <c r="AF260" s="28"/>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row>
    <row r="261" spans="2:100" ht="33.75" customHeight="1">
      <c r="B261" s="26"/>
      <c r="C261" s="27"/>
      <c r="D261" s="26"/>
      <c r="E261" s="26"/>
      <c r="F261" s="26"/>
      <c r="G261" s="26"/>
      <c r="H261" s="26"/>
      <c r="I261" s="26"/>
      <c r="J261" s="26"/>
      <c r="K261" s="26"/>
      <c r="L261" s="26"/>
      <c r="M261" s="26"/>
      <c r="N261" s="26"/>
      <c r="O261" s="26"/>
      <c r="P261" s="26"/>
      <c r="Q261" s="26"/>
      <c r="R261" s="26"/>
      <c r="S261" s="26"/>
      <c r="T261" s="26"/>
      <c r="U261" s="26"/>
      <c r="V261" s="26"/>
      <c r="W261" s="26"/>
      <c r="X261" s="26"/>
      <c r="Y261" s="26"/>
      <c r="Z261" s="28"/>
      <c r="AA261" s="28"/>
      <c r="AB261" s="28"/>
      <c r="AC261" s="28"/>
      <c r="AD261" s="28"/>
      <c r="AE261" s="28"/>
      <c r="AF261" s="28"/>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row>
    <row r="262" spans="2:100" ht="33.75" customHeight="1">
      <c r="B262" s="26"/>
      <c r="C262" s="27"/>
      <c r="D262" s="26"/>
      <c r="E262" s="26"/>
      <c r="F262" s="26"/>
      <c r="G262" s="26"/>
      <c r="H262" s="26"/>
      <c r="I262" s="26"/>
      <c r="J262" s="26"/>
      <c r="K262" s="26"/>
      <c r="L262" s="26"/>
      <c r="M262" s="26"/>
      <c r="N262" s="26"/>
      <c r="O262" s="26"/>
      <c r="P262" s="26"/>
      <c r="Q262" s="26"/>
      <c r="R262" s="26"/>
      <c r="S262" s="26"/>
      <c r="T262" s="26"/>
      <c r="U262" s="26"/>
      <c r="V262" s="26"/>
      <c r="W262" s="26"/>
      <c r="X262" s="26"/>
      <c r="Y262" s="26"/>
      <c r="Z262" s="28"/>
      <c r="AA262" s="28"/>
      <c r="AB262" s="28"/>
      <c r="AC262" s="28"/>
      <c r="AD262" s="28"/>
      <c r="AE262" s="28"/>
      <c r="AF262" s="28"/>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row>
    <row r="263" spans="2:100" ht="33.75" customHeight="1">
      <c r="B263" s="26"/>
      <c r="C263" s="27"/>
      <c r="D263" s="26"/>
      <c r="E263" s="26"/>
      <c r="F263" s="26"/>
      <c r="G263" s="26"/>
      <c r="H263" s="26"/>
      <c r="I263" s="26"/>
      <c r="J263" s="26"/>
      <c r="K263" s="26"/>
      <c r="L263" s="26"/>
      <c r="M263" s="26"/>
      <c r="N263" s="26"/>
      <c r="O263" s="26"/>
      <c r="P263" s="26"/>
      <c r="Q263" s="26"/>
      <c r="R263" s="26"/>
      <c r="S263" s="26"/>
      <c r="T263" s="26"/>
      <c r="U263" s="26"/>
      <c r="V263" s="26"/>
      <c r="W263" s="26"/>
      <c r="X263" s="26"/>
      <c r="Y263" s="26"/>
      <c r="Z263" s="28"/>
      <c r="AA263" s="28"/>
      <c r="AB263" s="28"/>
      <c r="AC263" s="28"/>
      <c r="AD263" s="28"/>
      <c r="AE263" s="28"/>
      <c r="AF263" s="28"/>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row>
    <row r="264" spans="2:100" ht="33.75" customHeight="1">
      <c r="B264" s="26"/>
      <c r="C264" s="27"/>
      <c r="D264" s="26"/>
      <c r="E264" s="26"/>
      <c r="F264" s="26"/>
      <c r="G264" s="26"/>
      <c r="H264" s="26"/>
      <c r="I264" s="26"/>
      <c r="J264" s="26"/>
      <c r="K264" s="26"/>
      <c r="L264" s="26"/>
      <c r="M264" s="26"/>
      <c r="N264" s="26"/>
      <c r="O264" s="26"/>
      <c r="P264" s="26"/>
      <c r="Q264" s="26"/>
      <c r="R264" s="26"/>
      <c r="S264" s="26"/>
      <c r="T264" s="26"/>
      <c r="U264" s="26"/>
      <c r="V264" s="26"/>
      <c r="W264" s="26"/>
      <c r="X264" s="26"/>
      <c r="Y264" s="26"/>
      <c r="Z264" s="28"/>
      <c r="AA264" s="28"/>
      <c r="AB264" s="28"/>
      <c r="AC264" s="28"/>
      <c r="AD264" s="28"/>
      <c r="AE264" s="28"/>
      <c r="AF264" s="28"/>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row>
    <row r="265" spans="2:100" ht="33.75" customHeight="1">
      <c r="B265" s="26"/>
      <c r="C265" s="27"/>
      <c r="D265" s="26"/>
      <c r="E265" s="26"/>
      <c r="F265" s="26"/>
      <c r="G265" s="26"/>
      <c r="H265" s="26"/>
      <c r="I265" s="26"/>
      <c r="J265" s="26"/>
      <c r="K265" s="26"/>
      <c r="L265" s="26"/>
      <c r="M265" s="26"/>
      <c r="N265" s="26"/>
      <c r="O265" s="26"/>
      <c r="P265" s="26"/>
      <c r="Q265" s="26"/>
      <c r="R265" s="26"/>
      <c r="S265" s="26"/>
      <c r="T265" s="26"/>
      <c r="U265" s="26"/>
      <c r="V265" s="26"/>
      <c r="W265" s="26"/>
      <c r="X265" s="26"/>
      <c r="Y265" s="26"/>
      <c r="Z265" s="28"/>
      <c r="AA265" s="28"/>
      <c r="AB265" s="28"/>
      <c r="AC265" s="28"/>
      <c r="AD265" s="28"/>
      <c r="AE265" s="28"/>
      <c r="AF265" s="28"/>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row>
    <row r="266" spans="2:100" ht="33.75" customHeight="1">
      <c r="B266" s="26"/>
      <c r="C266" s="27"/>
      <c r="D266" s="26"/>
      <c r="E266" s="26"/>
      <c r="F266" s="26"/>
      <c r="G266" s="26"/>
      <c r="H266" s="26"/>
      <c r="I266" s="26"/>
      <c r="J266" s="26"/>
      <c r="K266" s="26"/>
      <c r="L266" s="26"/>
      <c r="M266" s="26"/>
      <c r="N266" s="26"/>
      <c r="O266" s="26"/>
      <c r="P266" s="26"/>
      <c r="Q266" s="26"/>
      <c r="R266" s="26"/>
      <c r="S266" s="26"/>
      <c r="T266" s="26"/>
      <c r="U266" s="26"/>
      <c r="V266" s="26"/>
      <c r="W266" s="26"/>
      <c r="X266" s="26"/>
      <c r="Y266" s="26"/>
      <c r="Z266" s="28"/>
      <c r="AA266" s="28"/>
      <c r="AB266" s="28"/>
      <c r="AC266" s="28"/>
      <c r="AD266" s="28"/>
      <c r="AE266" s="28"/>
      <c r="AF266" s="28"/>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row>
    <row r="267" spans="2:100" ht="33.75" customHeight="1">
      <c r="B267" s="26"/>
      <c r="C267" s="27"/>
      <c r="D267" s="26"/>
      <c r="E267" s="26"/>
      <c r="F267" s="26"/>
      <c r="G267" s="26"/>
      <c r="H267" s="26"/>
      <c r="I267" s="26"/>
      <c r="J267" s="26"/>
      <c r="K267" s="26"/>
      <c r="L267" s="26"/>
      <c r="M267" s="26"/>
      <c r="N267" s="26"/>
      <c r="O267" s="26"/>
      <c r="P267" s="26"/>
      <c r="Q267" s="26"/>
      <c r="R267" s="26"/>
      <c r="S267" s="26"/>
      <c r="T267" s="26"/>
      <c r="U267" s="26"/>
      <c r="V267" s="26"/>
      <c r="W267" s="26"/>
      <c r="X267" s="26"/>
      <c r="Y267" s="26"/>
      <c r="Z267" s="28"/>
      <c r="AA267" s="28"/>
      <c r="AB267" s="28"/>
      <c r="AC267" s="28"/>
      <c r="AD267" s="28"/>
      <c r="AE267" s="28"/>
      <c r="AF267" s="28"/>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row>
    <row r="268" spans="2:100" ht="33.75" customHeight="1">
      <c r="B268" s="26"/>
      <c r="C268" s="27"/>
      <c r="D268" s="26"/>
      <c r="E268" s="26"/>
      <c r="F268" s="26"/>
      <c r="G268" s="26"/>
      <c r="H268" s="26"/>
      <c r="I268" s="26"/>
      <c r="J268" s="26"/>
      <c r="K268" s="26"/>
      <c r="L268" s="26"/>
      <c r="M268" s="26"/>
      <c r="N268" s="26"/>
      <c r="O268" s="26"/>
      <c r="P268" s="26"/>
      <c r="Q268" s="26"/>
      <c r="R268" s="26"/>
      <c r="S268" s="26"/>
      <c r="T268" s="26"/>
      <c r="U268" s="26"/>
      <c r="V268" s="26"/>
      <c r="W268" s="26"/>
      <c r="X268" s="26"/>
      <c r="Y268" s="26"/>
      <c r="Z268" s="28"/>
      <c r="AA268" s="28"/>
      <c r="AB268" s="28"/>
      <c r="AC268" s="28"/>
      <c r="AD268" s="28"/>
      <c r="AE268" s="28"/>
      <c r="AF268" s="28"/>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row>
    <row r="269" spans="2:100" ht="33.75" customHeight="1">
      <c r="B269" s="26"/>
      <c r="C269" s="27"/>
      <c r="D269" s="26"/>
      <c r="E269" s="26"/>
      <c r="F269" s="26"/>
      <c r="G269" s="26"/>
      <c r="H269" s="26"/>
      <c r="I269" s="26"/>
      <c r="J269" s="26"/>
      <c r="K269" s="26"/>
      <c r="L269" s="26"/>
      <c r="M269" s="26"/>
      <c r="N269" s="26"/>
      <c r="O269" s="26"/>
      <c r="P269" s="26"/>
      <c r="Q269" s="26"/>
      <c r="R269" s="26"/>
      <c r="S269" s="26"/>
      <c r="T269" s="26"/>
      <c r="U269" s="26"/>
      <c r="V269" s="26"/>
      <c r="W269" s="26"/>
      <c r="X269" s="26"/>
      <c r="Y269" s="26"/>
      <c r="Z269" s="28"/>
      <c r="AA269" s="28"/>
      <c r="AB269" s="28"/>
      <c r="AC269" s="28"/>
      <c r="AD269" s="28"/>
      <c r="AE269" s="28"/>
      <c r="AF269" s="28"/>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row>
    <row r="270" spans="2:100" ht="33.75" customHeight="1">
      <c r="B270" s="26"/>
      <c r="C270" s="27"/>
      <c r="D270" s="26"/>
      <c r="E270" s="26"/>
      <c r="F270" s="26"/>
      <c r="G270" s="26"/>
      <c r="H270" s="26"/>
      <c r="I270" s="26"/>
      <c r="J270" s="26"/>
      <c r="K270" s="26"/>
      <c r="L270" s="26"/>
      <c r="M270" s="26"/>
      <c r="N270" s="26"/>
      <c r="O270" s="26"/>
      <c r="P270" s="26"/>
      <c r="Q270" s="26"/>
      <c r="R270" s="26"/>
      <c r="S270" s="26"/>
      <c r="T270" s="26"/>
      <c r="U270" s="26"/>
      <c r="V270" s="26"/>
      <c r="W270" s="26"/>
      <c r="X270" s="26"/>
      <c r="Y270" s="26"/>
      <c r="Z270" s="28"/>
      <c r="AA270" s="28"/>
      <c r="AB270" s="28"/>
      <c r="AC270" s="28"/>
      <c r="AD270" s="28"/>
      <c r="AE270" s="28"/>
      <c r="AF270" s="28"/>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row>
    <row r="271" spans="2:100" ht="33.75" customHeight="1">
      <c r="B271" s="26"/>
      <c r="C271" s="27"/>
      <c r="D271" s="26"/>
      <c r="E271" s="26"/>
      <c r="F271" s="26"/>
      <c r="G271" s="26"/>
      <c r="H271" s="26"/>
      <c r="I271" s="26"/>
      <c r="J271" s="26"/>
      <c r="K271" s="26"/>
      <c r="L271" s="26"/>
      <c r="M271" s="26"/>
      <c r="N271" s="26"/>
      <c r="O271" s="26"/>
      <c r="P271" s="26"/>
      <c r="Q271" s="26"/>
      <c r="R271" s="26"/>
      <c r="S271" s="26"/>
      <c r="T271" s="26"/>
      <c r="U271" s="26"/>
      <c r="V271" s="26"/>
      <c r="W271" s="26"/>
      <c r="X271" s="26"/>
      <c r="Y271" s="26"/>
      <c r="Z271" s="28"/>
      <c r="AA271" s="28"/>
      <c r="AB271" s="28"/>
      <c r="AC271" s="28"/>
      <c r="AD271" s="28"/>
      <c r="AE271" s="28"/>
      <c r="AF271" s="28"/>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row>
    <row r="272" spans="2:100" ht="33.75" customHeight="1">
      <c r="B272" s="26"/>
      <c r="C272" s="27"/>
      <c r="D272" s="26"/>
      <c r="E272" s="26"/>
      <c r="F272" s="26"/>
      <c r="G272" s="26"/>
      <c r="H272" s="26"/>
      <c r="I272" s="26"/>
      <c r="J272" s="26"/>
      <c r="K272" s="26"/>
      <c r="L272" s="26"/>
      <c r="M272" s="26"/>
      <c r="N272" s="26"/>
      <c r="O272" s="26"/>
      <c r="P272" s="26"/>
      <c r="Q272" s="26"/>
      <c r="R272" s="26"/>
      <c r="S272" s="26"/>
      <c r="T272" s="26"/>
      <c r="U272" s="26"/>
      <c r="V272" s="26"/>
      <c r="W272" s="26"/>
      <c r="X272" s="26"/>
      <c r="Y272" s="26"/>
      <c r="Z272" s="28"/>
      <c r="AA272" s="28"/>
      <c r="AB272" s="28"/>
      <c r="AC272" s="28"/>
      <c r="AD272" s="28"/>
      <c r="AE272" s="28"/>
      <c r="AF272" s="28"/>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row>
    <row r="273" spans="2:100" ht="33.75" customHeight="1">
      <c r="B273" s="26"/>
      <c r="C273" s="27"/>
      <c r="D273" s="26"/>
      <c r="E273" s="26"/>
      <c r="F273" s="26"/>
      <c r="G273" s="26"/>
      <c r="H273" s="26"/>
      <c r="I273" s="26"/>
      <c r="J273" s="26"/>
      <c r="K273" s="26"/>
      <c r="L273" s="26"/>
      <c r="M273" s="26"/>
      <c r="N273" s="26"/>
      <c r="O273" s="26"/>
      <c r="P273" s="26"/>
      <c r="Q273" s="26"/>
      <c r="R273" s="26"/>
      <c r="S273" s="26"/>
      <c r="T273" s="26"/>
      <c r="U273" s="26"/>
      <c r="V273" s="26"/>
      <c r="W273" s="26"/>
      <c r="X273" s="26"/>
      <c r="Y273" s="26"/>
      <c r="Z273" s="28"/>
      <c r="AA273" s="28"/>
      <c r="AB273" s="28"/>
      <c r="AC273" s="28"/>
      <c r="AD273" s="28"/>
      <c r="AE273" s="28"/>
      <c r="AF273" s="28"/>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row>
    <row r="274" spans="2:100" ht="33.75" customHeight="1">
      <c r="B274" s="26"/>
      <c r="C274" s="27"/>
      <c r="D274" s="26"/>
      <c r="E274" s="26"/>
      <c r="F274" s="26"/>
      <c r="G274" s="26"/>
      <c r="H274" s="26"/>
      <c r="I274" s="26"/>
      <c r="J274" s="26"/>
      <c r="K274" s="26"/>
      <c r="L274" s="26"/>
      <c r="M274" s="26"/>
      <c r="N274" s="26"/>
      <c r="O274" s="26"/>
      <c r="P274" s="26"/>
      <c r="Q274" s="26"/>
      <c r="R274" s="26"/>
      <c r="S274" s="26"/>
      <c r="T274" s="26"/>
      <c r="U274" s="26"/>
      <c r="V274" s="26"/>
      <c r="W274" s="26"/>
      <c r="X274" s="26"/>
      <c r="Y274" s="26"/>
      <c r="Z274" s="28"/>
      <c r="AA274" s="28"/>
      <c r="AB274" s="28"/>
      <c r="AC274" s="28"/>
      <c r="AD274" s="28"/>
      <c r="AE274" s="28"/>
      <c r="AF274" s="28"/>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row>
    <row r="275" spans="2:100" ht="33.75" customHeight="1">
      <c r="B275" s="26"/>
      <c r="C275" s="27"/>
      <c r="D275" s="26"/>
      <c r="E275" s="26"/>
      <c r="F275" s="26"/>
      <c r="G275" s="26"/>
      <c r="H275" s="26"/>
      <c r="I275" s="26"/>
      <c r="J275" s="26"/>
      <c r="K275" s="26"/>
      <c r="L275" s="26"/>
      <c r="M275" s="26"/>
      <c r="N275" s="26"/>
      <c r="O275" s="26"/>
      <c r="P275" s="26"/>
      <c r="Q275" s="26"/>
      <c r="R275" s="26"/>
      <c r="S275" s="26"/>
      <c r="T275" s="26"/>
      <c r="U275" s="26"/>
      <c r="V275" s="26"/>
      <c r="W275" s="26"/>
      <c r="X275" s="26"/>
      <c r="Y275" s="26"/>
      <c r="Z275" s="28"/>
      <c r="AA275" s="28"/>
      <c r="AB275" s="28"/>
      <c r="AC275" s="28"/>
      <c r="AD275" s="28"/>
      <c r="AE275" s="28"/>
      <c r="AF275" s="28"/>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row>
    <row r="276" spans="2:100" ht="33.75" customHeight="1">
      <c r="B276" s="26"/>
      <c r="C276" s="27"/>
      <c r="D276" s="26"/>
      <c r="E276" s="26"/>
      <c r="F276" s="26"/>
      <c r="G276" s="26"/>
      <c r="H276" s="26"/>
      <c r="I276" s="26"/>
      <c r="J276" s="26"/>
      <c r="K276" s="26"/>
      <c r="L276" s="26"/>
      <c r="M276" s="26"/>
      <c r="N276" s="26"/>
      <c r="O276" s="26"/>
      <c r="P276" s="26"/>
      <c r="Q276" s="26"/>
      <c r="R276" s="26"/>
      <c r="S276" s="26"/>
      <c r="T276" s="26"/>
      <c r="U276" s="26"/>
      <c r="V276" s="26"/>
      <c r="W276" s="26"/>
      <c r="X276" s="26"/>
      <c r="Y276" s="26"/>
      <c r="Z276" s="28"/>
      <c r="AA276" s="28"/>
      <c r="AB276" s="28"/>
      <c r="AC276" s="28"/>
      <c r="AD276" s="28"/>
      <c r="AE276" s="28"/>
      <c r="AF276" s="28"/>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row>
    <row r="277" spans="2:100" ht="33.75" customHeight="1">
      <c r="B277" s="26"/>
      <c r="C277" s="27"/>
      <c r="D277" s="26"/>
      <c r="E277" s="26"/>
      <c r="F277" s="26"/>
      <c r="G277" s="26"/>
      <c r="H277" s="26"/>
      <c r="I277" s="26"/>
      <c r="J277" s="26"/>
      <c r="K277" s="26"/>
      <c r="L277" s="26"/>
      <c r="M277" s="26"/>
      <c r="N277" s="26"/>
      <c r="O277" s="26"/>
      <c r="P277" s="26"/>
      <c r="Q277" s="26"/>
      <c r="R277" s="26"/>
      <c r="S277" s="26"/>
      <c r="T277" s="26"/>
      <c r="U277" s="26"/>
      <c r="V277" s="26"/>
      <c r="W277" s="26"/>
      <c r="X277" s="26"/>
      <c r="Y277" s="26"/>
      <c r="Z277" s="28"/>
      <c r="AA277" s="28"/>
      <c r="AB277" s="28"/>
      <c r="AC277" s="28"/>
      <c r="AD277" s="28"/>
      <c r="AE277" s="28"/>
      <c r="AF277" s="28"/>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row>
    <row r="278" spans="2:100" ht="33.75" customHeight="1">
      <c r="B278" s="26"/>
      <c r="C278" s="27"/>
      <c r="D278" s="26"/>
      <c r="E278" s="26"/>
      <c r="F278" s="26"/>
      <c r="G278" s="26"/>
      <c r="H278" s="26"/>
      <c r="I278" s="26"/>
      <c r="J278" s="26"/>
      <c r="K278" s="26"/>
      <c r="L278" s="26"/>
      <c r="M278" s="26"/>
      <c r="N278" s="26"/>
      <c r="O278" s="26"/>
      <c r="P278" s="26"/>
      <c r="Q278" s="26"/>
      <c r="R278" s="26"/>
      <c r="S278" s="26"/>
      <c r="T278" s="26"/>
      <c r="U278" s="26"/>
      <c r="V278" s="26"/>
      <c r="W278" s="26"/>
      <c r="X278" s="26"/>
      <c r="Y278" s="26"/>
      <c r="Z278" s="28"/>
      <c r="AA278" s="28"/>
      <c r="AB278" s="28"/>
      <c r="AC278" s="28"/>
      <c r="AD278" s="28"/>
      <c r="AE278" s="28"/>
      <c r="AF278" s="28"/>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row>
    <row r="279" spans="2:100" ht="33.75" customHeight="1">
      <c r="B279" s="26"/>
      <c r="C279" s="27"/>
      <c r="D279" s="26"/>
      <c r="E279" s="26"/>
      <c r="F279" s="26"/>
      <c r="G279" s="26"/>
      <c r="H279" s="26"/>
      <c r="I279" s="26"/>
      <c r="J279" s="26"/>
      <c r="K279" s="26"/>
      <c r="L279" s="26"/>
      <c r="M279" s="26"/>
      <c r="N279" s="26"/>
      <c r="O279" s="26"/>
      <c r="P279" s="26"/>
      <c r="Q279" s="26"/>
      <c r="R279" s="26"/>
      <c r="S279" s="26"/>
      <c r="T279" s="26"/>
      <c r="U279" s="26"/>
      <c r="V279" s="26"/>
      <c r="W279" s="26"/>
      <c r="X279" s="26"/>
      <c r="Y279" s="26"/>
      <c r="Z279" s="28"/>
      <c r="AA279" s="28"/>
      <c r="AB279" s="28"/>
      <c r="AC279" s="28"/>
      <c r="AD279" s="28"/>
      <c r="AE279" s="28"/>
      <c r="AF279" s="28"/>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row>
    <row r="280" spans="2:100" ht="33.75" customHeight="1">
      <c r="B280" s="26"/>
      <c r="C280" s="27"/>
      <c r="D280" s="26"/>
      <c r="E280" s="26"/>
      <c r="F280" s="26"/>
      <c r="G280" s="26"/>
      <c r="H280" s="26"/>
      <c r="I280" s="26"/>
      <c r="J280" s="26"/>
      <c r="K280" s="26"/>
      <c r="L280" s="26"/>
      <c r="M280" s="26"/>
      <c r="N280" s="26"/>
      <c r="O280" s="26"/>
      <c r="P280" s="26"/>
      <c r="Q280" s="26"/>
      <c r="R280" s="26"/>
      <c r="S280" s="26"/>
      <c r="T280" s="26"/>
      <c r="U280" s="26"/>
      <c r="V280" s="26"/>
      <c r="W280" s="26"/>
      <c r="X280" s="26"/>
      <c r="Y280" s="26"/>
      <c r="Z280" s="28"/>
      <c r="AA280" s="28"/>
      <c r="AB280" s="28"/>
      <c r="AC280" s="28"/>
      <c r="AD280" s="28"/>
      <c r="AE280" s="28"/>
      <c r="AF280" s="28"/>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row>
    <row r="281" spans="2:100" ht="33.75" customHeight="1">
      <c r="B281" s="26"/>
      <c r="C281" s="27"/>
      <c r="D281" s="26"/>
      <c r="E281" s="26"/>
      <c r="F281" s="26"/>
      <c r="G281" s="26"/>
      <c r="H281" s="26"/>
      <c r="I281" s="26"/>
      <c r="J281" s="26"/>
      <c r="K281" s="26"/>
      <c r="L281" s="26"/>
      <c r="M281" s="26"/>
      <c r="N281" s="26"/>
      <c r="O281" s="26"/>
      <c r="P281" s="26"/>
      <c r="Q281" s="26"/>
      <c r="R281" s="26"/>
      <c r="S281" s="26"/>
      <c r="T281" s="26"/>
      <c r="U281" s="26"/>
      <c r="V281" s="26"/>
      <c r="W281" s="26"/>
      <c r="X281" s="26"/>
      <c r="Y281" s="26"/>
      <c r="Z281" s="28"/>
      <c r="AA281" s="28"/>
      <c r="AB281" s="28"/>
      <c r="AC281" s="28"/>
      <c r="AD281" s="28"/>
      <c r="AE281" s="28"/>
      <c r="AF281" s="28"/>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row>
    <row r="282" spans="2:100" ht="33.75" customHeight="1">
      <c r="B282" s="26"/>
      <c r="C282" s="27"/>
      <c r="D282" s="26"/>
      <c r="E282" s="26"/>
      <c r="F282" s="26"/>
      <c r="G282" s="26"/>
      <c r="H282" s="26"/>
      <c r="I282" s="26"/>
      <c r="J282" s="26"/>
      <c r="K282" s="26"/>
      <c r="L282" s="26"/>
      <c r="M282" s="26"/>
      <c r="N282" s="26"/>
      <c r="O282" s="26"/>
      <c r="P282" s="26"/>
      <c r="Q282" s="26"/>
      <c r="R282" s="26"/>
      <c r="S282" s="26"/>
      <c r="T282" s="26"/>
      <c r="U282" s="26"/>
      <c r="V282" s="26"/>
      <c r="W282" s="26"/>
      <c r="X282" s="26"/>
      <c r="Y282" s="26"/>
      <c r="Z282" s="28"/>
      <c r="AA282" s="28"/>
      <c r="AB282" s="28"/>
      <c r="AC282" s="28"/>
      <c r="AD282" s="28"/>
      <c r="AE282" s="28"/>
      <c r="AF282" s="28"/>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row>
    <row r="283" spans="2:100" ht="33.75" customHeight="1">
      <c r="B283" s="26"/>
      <c r="C283" s="27"/>
      <c r="D283" s="26"/>
      <c r="E283" s="26"/>
      <c r="F283" s="26"/>
      <c r="G283" s="26"/>
      <c r="H283" s="26"/>
      <c r="I283" s="26"/>
      <c r="J283" s="26"/>
      <c r="K283" s="26"/>
      <c r="L283" s="26"/>
      <c r="M283" s="26"/>
      <c r="N283" s="26"/>
      <c r="O283" s="26"/>
      <c r="P283" s="26"/>
      <c r="Q283" s="26"/>
      <c r="R283" s="26"/>
      <c r="S283" s="26"/>
      <c r="T283" s="26"/>
      <c r="U283" s="26"/>
      <c r="V283" s="26"/>
      <c r="W283" s="26"/>
      <c r="X283" s="26"/>
      <c r="Y283" s="26"/>
      <c r="Z283" s="28"/>
      <c r="AA283" s="28"/>
      <c r="AB283" s="28"/>
      <c r="AC283" s="28"/>
      <c r="AD283" s="28"/>
      <c r="AE283" s="28"/>
      <c r="AF283" s="28"/>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row>
    <row r="284" spans="2:100" ht="33.75" customHeight="1">
      <c r="B284" s="26"/>
      <c r="C284" s="27"/>
      <c r="D284" s="26"/>
      <c r="E284" s="26"/>
      <c r="F284" s="26"/>
      <c r="G284" s="26"/>
      <c r="H284" s="26"/>
      <c r="I284" s="26"/>
      <c r="J284" s="26"/>
      <c r="K284" s="26"/>
      <c r="L284" s="26"/>
      <c r="M284" s="26"/>
      <c r="N284" s="26"/>
      <c r="O284" s="26"/>
      <c r="P284" s="26"/>
      <c r="Q284" s="26"/>
      <c r="R284" s="26"/>
      <c r="S284" s="26"/>
      <c r="T284" s="26"/>
      <c r="U284" s="26"/>
      <c r="V284" s="26"/>
      <c r="W284" s="26"/>
      <c r="X284" s="26"/>
      <c r="Y284" s="26"/>
      <c r="Z284" s="28"/>
      <c r="AA284" s="28"/>
      <c r="AB284" s="28"/>
      <c r="AC284" s="28"/>
      <c r="AD284" s="28"/>
      <c r="AE284" s="28"/>
      <c r="AF284" s="28"/>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row>
    <row r="285" spans="2:100" ht="33.75" customHeight="1">
      <c r="B285" s="26"/>
      <c r="C285" s="27"/>
      <c r="D285" s="26"/>
      <c r="E285" s="26"/>
      <c r="F285" s="26"/>
      <c r="G285" s="26"/>
      <c r="H285" s="26"/>
      <c r="I285" s="26"/>
      <c r="J285" s="26"/>
      <c r="K285" s="26"/>
      <c r="L285" s="26"/>
      <c r="M285" s="26"/>
      <c r="N285" s="26"/>
      <c r="O285" s="26"/>
      <c r="P285" s="26"/>
      <c r="Q285" s="26"/>
      <c r="R285" s="26"/>
      <c r="S285" s="26"/>
      <c r="T285" s="26"/>
      <c r="U285" s="26"/>
      <c r="V285" s="26"/>
      <c r="W285" s="26"/>
      <c r="X285" s="26"/>
      <c r="Y285" s="26"/>
      <c r="Z285" s="28"/>
      <c r="AA285" s="28"/>
      <c r="AB285" s="28"/>
      <c r="AC285" s="28"/>
      <c r="AD285" s="28"/>
      <c r="AE285" s="28"/>
      <c r="AF285" s="28"/>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row>
    <row r="286" spans="2:100" ht="33.75" customHeight="1">
      <c r="B286" s="26"/>
      <c r="C286" s="27"/>
      <c r="D286" s="26"/>
      <c r="E286" s="26"/>
      <c r="F286" s="26"/>
      <c r="G286" s="26"/>
      <c r="H286" s="26"/>
      <c r="I286" s="26"/>
      <c r="J286" s="26"/>
      <c r="K286" s="26"/>
      <c r="L286" s="26"/>
      <c r="M286" s="26"/>
      <c r="N286" s="26"/>
      <c r="O286" s="26"/>
      <c r="P286" s="26"/>
      <c r="Q286" s="26"/>
      <c r="R286" s="26"/>
      <c r="S286" s="26"/>
      <c r="T286" s="26"/>
      <c r="U286" s="26"/>
      <c r="V286" s="26"/>
      <c r="W286" s="26"/>
      <c r="X286" s="26"/>
      <c r="Y286" s="26"/>
      <c r="Z286" s="28"/>
      <c r="AA286" s="28"/>
      <c r="AB286" s="28"/>
      <c r="AC286" s="28"/>
      <c r="AD286" s="28"/>
      <c r="AE286" s="28"/>
      <c r="AF286" s="28"/>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row>
    <row r="287" spans="2:100" ht="33.75" customHeight="1">
      <c r="B287" s="26"/>
      <c r="C287" s="27"/>
      <c r="D287" s="26"/>
      <c r="E287" s="26"/>
      <c r="F287" s="26"/>
      <c r="G287" s="26"/>
      <c r="H287" s="26"/>
      <c r="I287" s="26"/>
      <c r="J287" s="26"/>
      <c r="K287" s="26"/>
      <c r="L287" s="26"/>
      <c r="M287" s="26"/>
      <c r="N287" s="26"/>
      <c r="O287" s="26"/>
      <c r="P287" s="26"/>
      <c r="Q287" s="26"/>
      <c r="R287" s="26"/>
      <c r="S287" s="26"/>
      <c r="T287" s="26"/>
      <c r="U287" s="26"/>
      <c r="V287" s="26"/>
      <c r="W287" s="26"/>
      <c r="X287" s="26"/>
      <c r="Y287" s="26"/>
      <c r="Z287" s="28"/>
      <c r="AA287" s="28"/>
      <c r="AB287" s="28"/>
      <c r="AC287" s="28"/>
      <c r="AD287" s="28"/>
      <c r="AE287" s="28"/>
      <c r="AF287" s="28"/>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row>
    <row r="288" spans="2:100" ht="33.75" customHeight="1">
      <c r="B288" s="26"/>
      <c r="C288" s="27"/>
      <c r="D288" s="26"/>
      <c r="E288" s="26"/>
      <c r="F288" s="26"/>
      <c r="G288" s="26"/>
      <c r="H288" s="26"/>
      <c r="I288" s="26"/>
      <c r="J288" s="26"/>
      <c r="K288" s="26"/>
      <c r="L288" s="26"/>
      <c r="M288" s="26"/>
      <c r="N288" s="26"/>
      <c r="O288" s="26"/>
      <c r="P288" s="26"/>
      <c r="Q288" s="26"/>
      <c r="R288" s="26"/>
      <c r="S288" s="26"/>
      <c r="T288" s="26"/>
      <c r="U288" s="26"/>
      <c r="V288" s="26"/>
      <c r="W288" s="26"/>
      <c r="X288" s="26"/>
      <c r="Y288" s="26"/>
      <c r="Z288" s="28"/>
      <c r="AA288" s="28"/>
      <c r="AB288" s="28"/>
      <c r="AC288" s="28"/>
      <c r="AD288" s="28"/>
      <c r="AE288" s="28"/>
      <c r="AF288" s="28"/>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row>
    <row r="289" spans="2:100" ht="33.75" customHeight="1">
      <c r="B289" s="26"/>
      <c r="C289" s="27"/>
      <c r="D289" s="26"/>
      <c r="E289" s="26"/>
      <c r="F289" s="26"/>
      <c r="G289" s="26"/>
      <c r="H289" s="26"/>
      <c r="I289" s="26"/>
      <c r="J289" s="26"/>
      <c r="K289" s="26"/>
      <c r="L289" s="26"/>
      <c r="M289" s="26"/>
      <c r="N289" s="26"/>
      <c r="O289" s="26"/>
      <c r="P289" s="26"/>
      <c r="Q289" s="26"/>
      <c r="R289" s="26"/>
      <c r="S289" s="26"/>
      <c r="T289" s="26"/>
      <c r="U289" s="26"/>
      <c r="V289" s="26"/>
      <c r="W289" s="26"/>
      <c r="X289" s="26"/>
      <c r="Y289" s="26"/>
      <c r="Z289" s="28"/>
      <c r="AA289" s="28"/>
      <c r="AB289" s="28"/>
      <c r="AC289" s="28"/>
      <c r="AD289" s="28"/>
      <c r="AE289" s="28"/>
      <c r="AF289" s="28"/>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row>
    <row r="290" spans="2:100" ht="33.75" customHeight="1">
      <c r="B290" s="26"/>
      <c r="C290" s="27"/>
      <c r="D290" s="26"/>
      <c r="E290" s="26"/>
      <c r="F290" s="26"/>
      <c r="G290" s="26"/>
      <c r="H290" s="26"/>
      <c r="I290" s="26"/>
      <c r="J290" s="26"/>
      <c r="K290" s="26"/>
      <c r="L290" s="26"/>
      <c r="M290" s="26"/>
      <c r="N290" s="26"/>
      <c r="O290" s="26"/>
      <c r="P290" s="26"/>
      <c r="Q290" s="26"/>
      <c r="R290" s="26"/>
      <c r="S290" s="26"/>
      <c r="T290" s="26"/>
      <c r="U290" s="26"/>
      <c r="V290" s="26"/>
      <c r="W290" s="26"/>
      <c r="X290" s="26"/>
      <c r="Y290" s="26"/>
      <c r="Z290" s="28"/>
      <c r="AA290" s="28"/>
      <c r="AB290" s="28"/>
      <c r="AC290" s="28"/>
      <c r="AD290" s="28"/>
      <c r="AE290" s="28"/>
      <c r="AF290" s="28"/>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row>
    <row r="291" spans="2:100" ht="33.75" customHeight="1">
      <c r="B291" s="26"/>
      <c r="C291" s="27"/>
      <c r="D291" s="26"/>
      <c r="E291" s="26"/>
      <c r="F291" s="26"/>
      <c r="G291" s="26"/>
      <c r="H291" s="26"/>
      <c r="I291" s="26"/>
      <c r="J291" s="26"/>
      <c r="K291" s="26"/>
      <c r="L291" s="26"/>
      <c r="M291" s="26"/>
      <c r="N291" s="26"/>
      <c r="O291" s="26"/>
      <c r="P291" s="26"/>
      <c r="Q291" s="26"/>
      <c r="R291" s="26"/>
      <c r="S291" s="26"/>
      <c r="T291" s="26"/>
      <c r="U291" s="26"/>
      <c r="V291" s="26"/>
      <c r="W291" s="26"/>
      <c r="X291" s="26"/>
      <c r="Y291" s="26"/>
      <c r="Z291" s="28"/>
      <c r="AA291" s="28"/>
      <c r="AB291" s="28"/>
      <c r="AC291" s="28"/>
      <c r="AD291" s="28"/>
      <c r="AE291" s="28"/>
      <c r="AF291" s="28"/>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row>
    <row r="292" spans="2:100" ht="33.75" customHeight="1">
      <c r="B292" s="26"/>
      <c r="C292" s="27"/>
      <c r="D292" s="26"/>
      <c r="E292" s="26"/>
      <c r="F292" s="26"/>
      <c r="G292" s="26"/>
      <c r="H292" s="26"/>
      <c r="I292" s="26"/>
      <c r="J292" s="26"/>
      <c r="K292" s="26"/>
      <c r="L292" s="26"/>
      <c r="M292" s="26"/>
      <c r="N292" s="26"/>
      <c r="O292" s="26"/>
      <c r="P292" s="26"/>
      <c r="Q292" s="26"/>
      <c r="R292" s="26"/>
      <c r="S292" s="26"/>
      <c r="T292" s="26"/>
      <c r="U292" s="26"/>
      <c r="V292" s="26"/>
      <c r="W292" s="26"/>
      <c r="X292" s="26"/>
      <c r="Y292" s="26"/>
      <c r="Z292" s="28"/>
      <c r="AA292" s="28"/>
      <c r="AB292" s="28"/>
      <c r="AC292" s="28"/>
      <c r="AD292" s="28"/>
      <c r="AE292" s="28"/>
      <c r="AF292" s="28"/>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row>
    <row r="293" spans="2:100" ht="33.75" customHeight="1">
      <c r="B293" s="26"/>
      <c r="C293" s="27"/>
      <c r="D293" s="26"/>
      <c r="E293" s="26"/>
      <c r="F293" s="26"/>
      <c r="G293" s="26"/>
      <c r="H293" s="26"/>
      <c r="I293" s="26"/>
      <c r="J293" s="26"/>
      <c r="K293" s="26"/>
      <c r="L293" s="26"/>
      <c r="M293" s="26"/>
      <c r="N293" s="26"/>
      <c r="O293" s="26"/>
      <c r="P293" s="26"/>
      <c r="Q293" s="26"/>
      <c r="R293" s="26"/>
      <c r="S293" s="26"/>
      <c r="T293" s="26"/>
      <c r="U293" s="26"/>
      <c r="V293" s="26"/>
      <c r="W293" s="26"/>
      <c r="X293" s="26"/>
      <c r="Y293" s="26"/>
      <c r="Z293" s="28"/>
      <c r="AA293" s="28"/>
      <c r="AB293" s="28"/>
      <c r="AC293" s="28"/>
      <c r="AD293" s="28"/>
      <c r="AE293" s="28"/>
      <c r="AF293" s="28"/>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row>
    <row r="294" spans="2:100" ht="33.75" customHeight="1">
      <c r="B294" s="26"/>
      <c r="C294" s="27"/>
      <c r="D294" s="26"/>
      <c r="E294" s="26"/>
      <c r="F294" s="26"/>
      <c r="G294" s="26"/>
      <c r="H294" s="26"/>
      <c r="I294" s="26"/>
      <c r="J294" s="26"/>
      <c r="K294" s="26"/>
      <c r="L294" s="26"/>
      <c r="M294" s="26"/>
      <c r="N294" s="26"/>
      <c r="O294" s="26"/>
      <c r="P294" s="26"/>
      <c r="Q294" s="26"/>
      <c r="R294" s="26"/>
      <c r="S294" s="26"/>
      <c r="T294" s="26"/>
      <c r="U294" s="26"/>
      <c r="V294" s="26"/>
      <c r="W294" s="26"/>
      <c r="X294" s="26"/>
      <c r="Y294" s="26"/>
      <c r="Z294" s="28"/>
      <c r="AA294" s="28"/>
      <c r="AB294" s="28"/>
      <c r="AC294" s="28"/>
      <c r="AD294" s="28"/>
      <c r="AE294" s="28"/>
      <c r="AF294" s="28"/>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row>
    <row r="295" spans="2:100" ht="33.75" customHeight="1">
      <c r="B295" s="26"/>
      <c r="C295" s="27"/>
      <c r="D295" s="26"/>
      <c r="E295" s="26"/>
      <c r="F295" s="26"/>
      <c r="G295" s="26"/>
      <c r="H295" s="26"/>
      <c r="I295" s="26"/>
      <c r="J295" s="26"/>
      <c r="K295" s="26"/>
      <c r="L295" s="26"/>
      <c r="M295" s="26"/>
      <c r="N295" s="26"/>
      <c r="O295" s="26"/>
      <c r="P295" s="26"/>
      <c r="Q295" s="26"/>
      <c r="R295" s="26"/>
      <c r="S295" s="26"/>
      <c r="T295" s="26"/>
      <c r="U295" s="26"/>
      <c r="V295" s="26"/>
      <c r="W295" s="26"/>
      <c r="X295" s="26"/>
      <c r="Y295" s="26"/>
      <c r="Z295" s="28"/>
      <c r="AA295" s="28"/>
      <c r="AB295" s="28"/>
      <c r="AC295" s="28"/>
      <c r="AD295" s="28"/>
      <c r="AE295" s="28"/>
      <c r="AF295" s="28"/>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row>
    <row r="296" spans="2:100" ht="33.75" customHeight="1">
      <c r="B296" s="26"/>
      <c r="C296" s="27"/>
      <c r="D296" s="26"/>
      <c r="E296" s="26"/>
      <c r="F296" s="26"/>
      <c r="G296" s="26"/>
      <c r="H296" s="26"/>
      <c r="I296" s="26"/>
      <c r="J296" s="26"/>
      <c r="K296" s="26"/>
      <c r="L296" s="26"/>
      <c r="M296" s="26"/>
      <c r="N296" s="26"/>
      <c r="O296" s="26"/>
      <c r="P296" s="26"/>
      <c r="Q296" s="26"/>
      <c r="R296" s="26"/>
      <c r="S296" s="26"/>
      <c r="T296" s="26"/>
      <c r="U296" s="26"/>
      <c r="V296" s="26"/>
      <c r="W296" s="26"/>
      <c r="X296" s="26"/>
      <c r="Y296" s="26"/>
      <c r="Z296" s="28"/>
      <c r="AA296" s="28"/>
      <c r="AB296" s="28"/>
      <c r="AC296" s="28"/>
      <c r="AD296" s="28"/>
      <c r="AE296" s="28"/>
      <c r="AF296" s="28"/>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row>
    <row r="297" spans="2:100" ht="33.75" customHeight="1">
      <c r="B297" s="26"/>
      <c r="C297" s="27"/>
      <c r="D297" s="26"/>
      <c r="E297" s="26"/>
      <c r="F297" s="26"/>
      <c r="G297" s="26"/>
      <c r="H297" s="26"/>
      <c r="I297" s="26"/>
      <c r="J297" s="26"/>
      <c r="K297" s="26"/>
      <c r="L297" s="26"/>
      <c r="M297" s="26"/>
      <c r="N297" s="26"/>
      <c r="O297" s="26"/>
      <c r="P297" s="26"/>
      <c r="Q297" s="26"/>
      <c r="R297" s="26"/>
      <c r="S297" s="26"/>
      <c r="T297" s="26"/>
      <c r="U297" s="26"/>
      <c r="V297" s="26"/>
      <c r="W297" s="26"/>
      <c r="X297" s="26"/>
      <c r="Y297" s="26"/>
      <c r="Z297" s="28"/>
      <c r="AA297" s="28"/>
      <c r="AB297" s="28"/>
      <c r="AC297" s="28"/>
      <c r="AD297" s="28"/>
      <c r="AE297" s="28"/>
      <c r="AF297" s="28"/>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row>
    <row r="298" spans="2:100" ht="33.75" customHeight="1">
      <c r="B298" s="26"/>
      <c r="C298" s="27"/>
      <c r="D298" s="26"/>
      <c r="E298" s="26"/>
      <c r="F298" s="26"/>
      <c r="G298" s="26"/>
      <c r="H298" s="26"/>
      <c r="I298" s="26"/>
      <c r="J298" s="26"/>
      <c r="K298" s="26"/>
      <c r="L298" s="26"/>
      <c r="M298" s="26"/>
      <c r="N298" s="26"/>
      <c r="O298" s="26"/>
      <c r="P298" s="26"/>
      <c r="Q298" s="26"/>
      <c r="R298" s="26"/>
      <c r="S298" s="26"/>
      <c r="T298" s="26"/>
      <c r="U298" s="26"/>
      <c r="V298" s="26"/>
      <c r="W298" s="26"/>
      <c r="X298" s="26"/>
      <c r="Y298" s="26"/>
      <c r="Z298" s="28"/>
      <c r="AA298" s="28"/>
      <c r="AB298" s="28"/>
      <c r="AC298" s="28"/>
      <c r="AD298" s="28"/>
      <c r="AE298" s="28"/>
      <c r="AF298" s="28"/>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row>
    <row r="299" spans="2:100" ht="33.75" customHeight="1">
      <c r="B299" s="26"/>
      <c r="C299" s="27"/>
      <c r="D299" s="26"/>
      <c r="E299" s="26"/>
      <c r="F299" s="26"/>
      <c r="G299" s="26"/>
      <c r="H299" s="26"/>
      <c r="I299" s="26"/>
      <c r="J299" s="26"/>
      <c r="K299" s="26"/>
      <c r="L299" s="26"/>
      <c r="M299" s="26"/>
      <c r="N299" s="26"/>
      <c r="O299" s="26"/>
      <c r="P299" s="26"/>
      <c r="Q299" s="26"/>
      <c r="R299" s="26"/>
      <c r="S299" s="26"/>
      <c r="T299" s="26"/>
      <c r="U299" s="26"/>
      <c r="V299" s="26"/>
      <c r="W299" s="26"/>
      <c r="X299" s="26"/>
      <c r="Y299" s="26"/>
      <c r="Z299" s="28"/>
      <c r="AA299" s="28"/>
      <c r="AB299" s="28"/>
      <c r="AC299" s="28"/>
      <c r="AD299" s="28"/>
      <c r="AE299" s="28"/>
      <c r="AF299" s="28"/>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row>
    <row r="300" spans="2:100" ht="33.75" customHeight="1">
      <c r="B300" s="26"/>
      <c r="C300" s="27"/>
      <c r="D300" s="26"/>
      <c r="E300" s="26"/>
      <c r="F300" s="26"/>
      <c r="G300" s="26"/>
      <c r="H300" s="26"/>
      <c r="I300" s="26"/>
      <c r="J300" s="26"/>
      <c r="K300" s="26"/>
      <c r="L300" s="26"/>
      <c r="M300" s="26"/>
      <c r="N300" s="26"/>
      <c r="O300" s="26"/>
      <c r="P300" s="26"/>
      <c r="Q300" s="26"/>
      <c r="R300" s="26"/>
      <c r="S300" s="26"/>
      <c r="T300" s="26"/>
      <c r="U300" s="26"/>
      <c r="V300" s="26"/>
      <c r="W300" s="26"/>
      <c r="X300" s="26"/>
      <c r="Y300" s="26"/>
      <c r="Z300" s="28"/>
      <c r="AA300" s="28"/>
      <c r="AB300" s="28"/>
      <c r="AC300" s="28"/>
      <c r="AD300" s="28"/>
      <c r="AE300" s="28"/>
      <c r="AF300" s="28"/>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row>
    <row r="301" spans="2:100" ht="33.75" customHeight="1">
      <c r="B301" s="26"/>
      <c r="C301" s="27"/>
      <c r="D301" s="26"/>
      <c r="E301" s="26"/>
      <c r="F301" s="26"/>
      <c r="G301" s="26"/>
      <c r="H301" s="26"/>
      <c r="I301" s="26"/>
      <c r="J301" s="26"/>
      <c r="K301" s="26"/>
      <c r="L301" s="26"/>
      <c r="M301" s="26"/>
      <c r="N301" s="26"/>
      <c r="O301" s="26"/>
      <c r="P301" s="26"/>
      <c r="Q301" s="26"/>
      <c r="R301" s="26"/>
      <c r="S301" s="26"/>
      <c r="T301" s="26"/>
      <c r="U301" s="26"/>
      <c r="V301" s="26"/>
      <c r="W301" s="26"/>
      <c r="X301" s="26"/>
      <c r="Y301" s="26"/>
      <c r="Z301" s="28"/>
      <c r="AA301" s="28"/>
      <c r="AB301" s="28"/>
      <c r="AC301" s="28"/>
      <c r="AD301" s="28"/>
      <c r="AE301" s="28"/>
      <c r="AF301" s="28"/>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row>
    <row r="302" spans="2:100" ht="33.75" customHeight="1">
      <c r="B302" s="26"/>
      <c r="C302" s="27"/>
      <c r="D302" s="26"/>
      <c r="E302" s="26"/>
      <c r="F302" s="26"/>
      <c r="G302" s="26"/>
      <c r="H302" s="26"/>
      <c r="I302" s="26"/>
      <c r="J302" s="26"/>
      <c r="K302" s="26"/>
      <c r="L302" s="26"/>
      <c r="M302" s="26"/>
      <c r="N302" s="26"/>
      <c r="O302" s="26"/>
      <c r="P302" s="26"/>
      <c r="Q302" s="26"/>
      <c r="R302" s="26"/>
      <c r="S302" s="26"/>
      <c r="T302" s="26"/>
      <c r="U302" s="26"/>
      <c r="V302" s="26"/>
      <c r="W302" s="26"/>
      <c r="X302" s="26"/>
      <c r="Y302" s="26"/>
      <c r="Z302" s="28"/>
      <c r="AA302" s="28"/>
      <c r="AB302" s="28"/>
      <c r="AC302" s="28"/>
      <c r="AD302" s="28"/>
      <c r="AE302" s="28"/>
      <c r="AF302" s="28"/>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row>
    <row r="303" spans="2:100" ht="33.75" customHeight="1">
      <c r="B303" s="26"/>
      <c r="C303" s="27"/>
      <c r="D303" s="26"/>
      <c r="E303" s="26"/>
      <c r="F303" s="26"/>
      <c r="G303" s="26"/>
      <c r="H303" s="26"/>
      <c r="I303" s="26"/>
      <c r="J303" s="26"/>
      <c r="K303" s="26"/>
      <c r="L303" s="26"/>
      <c r="M303" s="26"/>
      <c r="N303" s="26"/>
      <c r="O303" s="26"/>
      <c r="P303" s="26"/>
      <c r="Q303" s="26"/>
      <c r="R303" s="26"/>
      <c r="S303" s="26"/>
      <c r="T303" s="26"/>
      <c r="U303" s="26"/>
      <c r="V303" s="26"/>
      <c r="W303" s="26"/>
      <c r="X303" s="26"/>
      <c r="Y303" s="26"/>
      <c r="Z303" s="28"/>
      <c r="AA303" s="28"/>
      <c r="AB303" s="28"/>
      <c r="AC303" s="28"/>
      <c r="AD303" s="28"/>
      <c r="AE303" s="28"/>
      <c r="AF303" s="28"/>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row>
    <row r="304" spans="2:100" ht="33.75" customHeight="1">
      <c r="B304" s="26"/>
      <c r="C304" s="27"/>
      <c r="D304" s="26"/>
      <c r="E304" s="26"/>
      <c r="F304" s="26"/>
      <c r="G304" s="26"/>
      <c r="H304" s="26"/>
      <c r="I304" s="26"/>
      <c r="J304" s="26"/>
      <c r="K304" s="26"/>
      <c r="L304" s="26"/>
      <c r="M304" s="26"/>
      <c r="N304" s="26"/>
      <c r="O304" s="26"/>
      <c r="P304" s="26"/>
      <c r="Q304" s="26"/>
      <c r="R304" s="26"/>
      <c r="S304" s="26"/>
      <c r="T304" s="26"/>
      <c r="U304" s="26"/>
      <c r="V304" s="26"/>
      <c r="W304" s="26"/>
      <c r="X304" s="26"/>
      <c r="Y304" s="26"/>
      <c r="Z304" s="28"/>
      <c r="AA304" s="28"/>
      <c r="AB304" s="28"/>
      <c r="AC304" s="28"/>
      <c r="AD304" s="28"/>
      <c r="AE304" s="28"/>
      <c r="AF304" s="28"/>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row>
    <row r="305" spans="2:100" ht="33.75" customHeight="1">
      <c r="B305" s="26"/>
      <c r="C305" s="27"/>
      <c r="D305" s="26"/>
      <c r="E305" s="26"/>
      <c r="F305" s="26"/>
      <c r="G305" s="26"/>
      <c r="H305" s="26"/>
      <c r="I305" s="26"/>
      <c r="J305" s="26"/>
      <c r="K305" s="26"/>
      <c r="L305" s="26"/>
      <c r="M305" s="26"/>
      <c r="N305" s="26"/>
      <c r="O305" s="26"/>
      <c r="P305" s="26"/>
      <c r="Q305" s="26"/>
      <c r="R305" s="26"/>
      <c r="S305" s="26"/>
      <c r="T305" s="26"/>
      <c r="U305" s="26"/>
      <c r="V305" s="26"/>
      <c r="W305" s="26"/>
      <c r="X305" s="26"/>
      <c r="Y305" s="26"/>
      <c r="Z305" s="28"/>
      <c r="AA305" s="28"/>
      <c r="AB305" s="28"/>
      <c r="AC305" s="28"/>
      <c r="AD305" s="28"/>
      <c r="AE305" s="28"/>
      <c r="AF305" s="28"/>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row>
    <row r="306" spans="2:100" ht="33.75" customHeight="1">
      <c r="B306" s="26"/>
      <c r="C306" s="27"/>
      <c r="D306" s="26"/>
      <c r="E306" s="26"/>
      <c r="F306" s="26"/>
      <c r="G306" s="26"/>
      <c r="H306" s="26"/>
      <c r="I306" s="26"/>
      <c r="J306" s="26"/>
      <c r="K306" s="26"/>
      <c r="L306" s="26"/>
      <c r="M306" s="26"/>
      <c r="N306" s="26"/>
      <c r="O306" s="26"/>
      <c r="P306" s="26"/>
      <c r="Q306" s="26"/>
      <c r="R306" s="26"/>
      <c r="S306" s="26"/>
      <c r="T306" s="26"/>
      <c r="U306" s="26"/>
      <c r="V306" s="26"/>
      <c r="W306" s="26"/>
      <c r="X306" s="26"/>
      <c r="Y306" s="26"/>
      <c r="Z306" s="28"/>
      <c r="AA306" s="28"/>
      <c r="AB306" s="28"/>
      <c r="AC306" s="28"/>
      <c r="AD306" s="28"/>
      <c r="AE306" s="28"/>
      <c r="AF306" s="28"/>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row>
    <row r="307" spans="2:100" ht="33.75" customHeight="1">
      <c r="B307" s="26"/>
      <c r="C307" s="27"/>
      <c r="D307" s="26"/>
      <c r="E307" s="26"/>
      <c r="F307" s="26"/>
      <c r="G307" s="26"/>
      <c r="H307" s="26"/>
      <c r="I307" s="26"/>
      <c r="J307" s="26"/>
      <c r="K307" s="26"/>
      <c r="L307" s="26"/>
      <c r="M307" s="26"/>
      <c r="N307" s="26"/>
      <c r="O307" s="26"/>
      <c r="P307" s="26"/>
      <c r="Q307" s="26"/>
      <c r="R307" s="26"/>
      <c r="S307" s="26"/>
      <c r="T307" s="26"/>
      <c r="U307" s="26"/>
      <c r="V307" s="26"/>
      <c r="W307" s="26"/>
      <c r="X307" s="26"/>
      <c r="Y307" s="26"/>
      <c r="Z307" s="28"/>
      <c r="AA307" s="28"/>
      <c r="AB307" s="28"/>
      <c r="AC307" s="28"/>
      <c r="AD307" s="28"/>
      <c r="AE307" s="28"/>
      <c r="AF307" s="28"/>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row>
    <row r="308" spans="2:100" ht="33.75" customHeight="1">
      <c r="B308" s="26"/>
      <c r="C308" s="27"/>
      <c r="D308" s="26"/>
      <c r="E308" s="26"/>
      <c r="F308" s="26"/>
      <c r="G308" s="26"/>
      <c r="H308" s="26"/>
      <c r="I308" s="26"/>
      <c r="J308" s="26"/>
      <c r="K308" s="26"/>
      <c r="L308" s="26"/>
      <c r="M308" s="26"/>
      <c r="N308" s="26"/>
      <c r="O308" s="26"/>
      <c r="P308" s="26"/>
      <c r="Q308" s="26"/>
      <c r="R308" s="26"/>
      <c r="S308" s="26"/>
      <c r="T308" s="26"/>
      <c r="U308" s="26"/>
      <c r="V308" s="26"/>
      <c r="W308" s="26"/>
      <c r="X308" s="26"/>
      <c r="Y308" s="26"/>
      <c r="Z308" s="28"/>
      <c r="AA308" s="28"/>
      <c r="AB308" s="28"/>
      <c r="AC308" s="28"/>
      <c r="AD308" s="28"/>
      <c r="AE308" s="28"/>
      <c r="AF308" s="28"/>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row>
    <row r="309" spans="2:100" ht="33.75" customHeight="1">
      <c r="B309" s="26"/>
      <c r="C309" s="27"/>
      <c r="D309" s="26"/>
      <c r="E309" s="26"/>
      <c r="F309" s="26"/>
      <c r="G309" s="26"/>
      <c r="H309" s="26"/>
      <c r="I309" s="26"/>
      <c r="J309" s="26"/>
      <c r="K309" s="26"/>
      <c r="L309" s="26"/>
      <c r="M309" s="26"/>
      <c r="N309" s="26"/>
      <c r="O309" s="26"/>
      <c r="P309" s="26"/>
      <c r="Q309" s="26"/>
      <c r="R309" s="26"/>
      <c r="S309" s="26"/>
      <c r="T309" s="26"/>
      <c r="U309" s="26"/>
      <c r="V309" s="26"/>
      <c r="W309" s="26"/>
      <c r="X309" s="26"/>
      <c r="Y309" s="26"/>
      <c r="Z309" s="28"/>
      <c r="AA309" s="28"/>
      <c r="AB309" s="28"/>
      <c r="AC309" s="28"/>
      <c r="AD309" s="28"/>
      <c r="AE309" s="28"/>
      <c r="AF309" s="28"/>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row>
    <row r="310" spans="2:100" ht="33.75" customHeight="1">
      <c r="B310" s="26"/>
      <c r="C310" s="27"/>
      <c r="D310" s="26"/>
      <c r="E310" s="26"/>
      <c r="F310" s="26"/>
      <c r="G310" s="26"/>
      <c r="H310" s="26"/>
      <c r="I310" s="26"/>
      <c r="J310" s="26"/>
      <c r="K310" s="26"/>
      <c r="L310" s="26"/>
      <c r="M310" s="26"/>
      <c r="N310" s="26"/>
      <c r="O310" s="26"/>
      <c r="P310" s="26"/>
      <c r="Q310" s="26"/>
      <c r="R310" s="26"/>
      <c r="S310" s="26"/>
      <c r="T310" s="26"/>
      <c r="U310" s="26"/>
      <c r="V310" s="26"/>
      <c r="W310" s="26"/>
      <c r="X310" s="26"/>
      <c r="Y310" s="26"/>
      <c r="Z310" s="28"/>
      <c r="AA310" s="28"/>
      <c r="AB310" s="28"/>
      <c r="AC310" s="28"/>
      <c r="AD310" s="28"/>
      <c r="AE310" s="28"/>
      <c r="AF310" s="28"/>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row>
    <row r="311" spans="2:100" ht="33.75" customHeight="1">
      <c r="B311" s="26"/>
      <c r="C311" s="27"/>
      <c r="D311" s="26"/>
      <c r="E311" s="26"/>
      <c r="F311" s="26"/>
      <c r="G311" s="26"/>
      <c r="H311" s="26"/>
      <c r="I311" s="26"/>
      <c r="J311" s="26"/>
      <c r="K311" s="26"/>
      <c r="L311" s="26"/>
      <c r="M311" s="26"/>
      <c r="N311" s="26"/>
      <c r="O311" s="26"/>
      <c r="P311" s="26"/>
      <c r="Q311" s="26"/>
      <c r="R311" s="26"/>
      <c r="S311" s="26"/>
      <c r="T311" s="26"/>
      <c r="U311" s="26"/>
      <c r="V311" s="26"/>
      <c r="W311" s="26"/>
      <c r="X311" s="26"/>
      <c r="Y311" s="26"/>
      <c r="Z311" s="28"/>
      <c r="AA311" s="28"/>
      <c r="AB311" s="28"/>
      <c r="AC311" s="28"/>
      <c r="AD311" s="28"/>
      <c r="AE311" s="28"/>
      <c r="AF311" s="28"/>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row>
    <row r="312" spans="2:100" ht="33.75" customHeight="1">
      <c r="B312" s="26"/>
      <c r="C312" s="27"/>
      <c r="D312" s="26"/>
      <c r="E312" s="26"/>
      <c r="F312" s="26"/>
      <c r="G312" s="26"/>
      <c r="H312" s="26"/>
      <c r="I312" s="26"/>
      <c r="J312" s="26"/>
      <c r="K312" s="26"/>
      <c r="L312" s="26"/>
      <c r="M312" s="26"/>
      <c r="N312" s="26"/>
      <c r="O312" s="26"/>
      <c r="P312" s="26"/>
      <c r="Q312" s="26"/>
      <c r="R312" s="26"/>
      <c r="S312" s="26"/>
      <c r="T312" s="26"/>
      <c r="U312" s="26"/>
      <c r="V312" s="26"/>
      <c r="W312" s="26"/>
      <c r="X312" s="26"/>
      <c r="Y312" s="26"/>
      <c r="Z312" s="28"/>
      <c r="AA312" s="28"/>
      <c r="AB312" s="28"/>
      <c r="AC312" s="28"/>
      <c r="AD312" s="28"/>
      <c r="AE312" s="28"/>
      <c r="AF312" s="28"/>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row>
    <row r="313" spans="2:100" ht="33.75" customHeight="1">
      <c r="B313" s="26"/>
      <c r="C313" s="27"/>
      <c r="D313" s="26"/>
      <c r="E313" s="26"/>
      <c r="F313" s="26"/>
      <c r="G313" s="26"/>
      <c r="H313" s="26"/>
      <c r="I313" s="26"/>
      <c r="J313" s="26"/>
      <c r="K313" s="26"/>
      <c r="L313" s="26"/>
      <c r="M313" s="26"/>
      <c r="N313" s="26"/>
      <c r="O313" s="26"/>
      <c r="P313" s="26"/>
      <c r="Q313" s="26"/>
      <c r="R313" s="26"/>
      <c r="S313" s="26"/>
      <c r="T313" s="26"/>
      <c r="U313" s="26"/>
      <c r="V313" s="26"/>
      <c r="W313" s="26"/>
      <c r="X313" s="26"/>
      <c r="Y313" s="26"/>
      <c r="Z313" s="28"/>
      <c r="AA313" s="28"/>
      <c r="AB313" s="28"/>
      <c r="AC313" s="28"/>
      <c r="AD313" s="28"/>
      <c r="AE313" s="28"/>
      <c r="AF313" s="28"/>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row>
    <row r="314" spans="2:100" ht="33.75" customHeight="1">
      <c r="B314" s="26"/>
      <c r="C314" s="27"/>
      <c r="D314" s="26"/>
      <c r="E314" s="26"/>
      <c r="F314" s="26"/>
      <c r="G314" s="26"/>
      <c r="H314" s="26"/>
      <c r="I314" s="26"/>
      <c r="J314" s="26"/>
      <c r="K314" s="26"/>
      <c r="L314" s="26"/>
      <c r="M314" s="26"/>
      <c r="N314" s="26"/>
      <c r="O314" s="26"/>
      <c r="P314" s="26"/>
      <c r="Q314" s="26"/>
      <c r="R314" s="26"/>
      <c r="S314" s="26"/>
      <c r="T314" s="26"/>
      <c r="U314" s="26"/>
      <c r="V314" s="26"/>
      <c r="W314" s="26"/>
      <c r="X314" s="26"/>
      <c r="Y314" s="26"/>
      <c r="Z314" s="28"/>
      <c r="AA314" s="28"/>
      <c r="AB314" s="28"/>
      <c r="AC314" s="28"/>
      <c r="AD314" s="28"/>
      <c r="AE314" s="28"/>
      <c r="AF314" s="28"/>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row>
    <row r="315" spans="2:100" ht="33.75" customHeight="1">
      <c r="B315" s="26"/>
      <c r="C315" s="27"/>
      <c r="D315" s="26"/>
      <c r="E315" s="26"/>
      <c r="F315" s="26"/>
      <c r="G315" s="26"/>
      <c r="H315" s="26"/>
      <c r="I315" s="26"/>
      <c r="J315" s="26"/>
      <c r="K315" s="26"/>
      <c r="L315" s="26"/>
      <c r="M315" s="26"/>
      <c r="N315" s="26"/>
      <c r="O315" s="26"/>
      <c r="P315" s="26"/>
      <c r="Q315" s="26"/>
      <c r="R315" s="26"/>
      <c r="S315" s="26"/>
      <c r="T315" s="26"/>
      <c r="U315" s="26"/>
      <c r="V315" s="26"/>
      <c r="W315" s="26"/>
      <c r="X315" s="26"/>
      <c r="Y315" s="26"/>
      <c r="Z315" s="28"/>
      <c r="AA315" s="28"/>
      <c r="AB315" s="28"/>
      <c r="AC315" s="28"/>
      <c r="AD315" s="28"/>
      <c r="AE315" s="28"/>
      <c r="AF315" s="28"/>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row>
    <row r="316" spans="2:100" ht="33.75" customHeight="1">
      <c r="B316" s="26"/>
      <c r="C316" s="27"/>
      <c r="D316" s="26"/>
      <c r="E316" s="26"/>
      <c r="F316" s="26"/>
      <c r="G316" s="26"/>
      <c r="H316" s="26"/>
      <c r="I316" s="26"/>
      <c r="J316" s="26"/>
      <c r="K316" s="26"/>
      <c r="L316" s="26"/>
      <c r="M316" s="26"/>
      <c r="N316" s="26"/>
      <c r="O316" s="26"/>
      <c r="P316" s="26"/>
      <c r="Q316" s="26"/>
      <c r="R316" s="26"/>
      <c r="S316" s="26"/>
      <c r="T316" s="26"/>
      <c r="U316" s="26"/>
      <c r="V316" s="26"/>
      <c r="W316" s="26"/>
      <c r="X316" s="26"/>
      <c r="Y316" s="26"/>
      <c r="Z316" s="28"/>
      <c r="AA316" s="28"/>
      <c r="AB316" s="28"/>
      <c r="AC316" s="28"/>
      <c r="AD316" s="28"/>
      <c r="AE316" s="28"/>
      <c r="AF316" s="28"/>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row>
    <row r="317" spans="2:100" ht="33.75" customHeight="1">
      <c r="B317" s="26"/>
      <c r="C317" s="27"/>
      <c r="D317" s="26"/>
      <c r="E317" s="26"/>
      <c r="F317" s="26"/>
      <c r="G317" s="26"/>
      <c r="H317" s="26"/>
      <c r="I317" s="26"/>
      <c r="J317" s="26"/>
      <c r="K317" s="26"/>
      <c r="L317" s="26"/>
      <c r="M317" s="26"/>
      <c r="N317" s="26"/>
      <c r="O317" s="26"/>
      <c r="P317" s="26"/>
      <c r="Q317" s="26"/>
      <c r="R317" s="26"/>
      <c r="S317" s="26"/>
      <c r="T317" s="26"/>
      <c r="U317" s="26"/>
      <c r="V317" s="26"/>
      <c r="W317" s="26"/>
      <c r="X317" s="26"/>
      <c r="Y317" s="26"/>
      <c r="Z317" s="28"/>
      <c r="AA317" s="28"/>
      <c r="AB317" s="28"/>
      <c r="AC317" s="28"/>
      <c r="AD317" s="28"/>
      <c r="AE317" s="28"/>
      <c r="AF317" s="28"/>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row>
    <row r="318" spans="2:100" ht="33.75" customHeight="1">
      <c r="B318" s="26"/>
      <c r="C318" s="27"/>
      <c r="D318" s="26"/>
      <c r="E318" s="26"/>
      <c r="F318" s="26"/>
      <c r="G318" s="26"/>
      <c r="H318" s="26"/>
      <c r="I318" s="26"/>
      <c r="J318" s="26"/>
      <c r="K318" s="26"/>
      <c r="L318" s="26"/>
      <c r="M318" s="26"/>
      <c r="N318" s="26"/>
      <c r="O318" s="26"/>
      <c r="P318" s="26"/>
      <c r="Q318" s="26"/>
      <c r="R318" s="26"/>
      <c r="S318" s="26"/>
      <c r="T318" s="26"/>
      <c r="U318" s="26"/>
      <c r="V318" s="26"/>
      <c r="W318" s="26"/>
      <c r="X318" s="26"/>
      <c r="Y318" s="26"/>
      <c r="Z318" s="28"/>
      <c r="AA318" s="28"/>
      <c r="AB318" s="28"/>
      <c r="AC318" s="28"/>
      <c r="AD318" s="28"/>
      <c r="AE318" s="28"/>
      <c r="AF318" s="28"/>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row>
    <row r="319" spans="2:100" ht="33.75" customHeight="1">
      <c r="B319" s="26"/>
      <c r="C319" s="27"/>
      <c r="D319" s="26"/>
      <c r="E319" s="26"/>
      <c r="F319" s="26"/>
      <c r="G319" s="26"/>
      <c r="H319" s="26"/>
      <c r="I319" s="26"/>
      <c r="J319" s="26"/>
      <c r="K319" s="26"/>
      <c r="L319" s="26"/>
      <c r="M319" s="26"/>
      <c r="N319" s="26"/>
      <c r="O319" s="26"/>
      <c r="P319" s="26"/>
      <c r="Q319" s="26"/>
      <c r="R319" s="26"/>
      <c r="S319" s="26"/>
      <c r="T319" s="26"/>
      <c r="U319" s="26"/>
      <c r="V319" s="26"/>
      <c r="W319" s="26"/>
      <c r="X319" s="26"/>
      <c r="Y319" s="26"/>
      <c r="Z319" s="28"/>
      <c r="AA319" s="28"/>
      <c r="AB319" s="28"/>
      <c r="AC319" s="28"/>
      <c r="AD319" s="28"/>
      <c r="AE319" s="28"/>
      <c r="AF319" s="28"/>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row>
    <row r="320" spans="2:100" ht="33.75" customHeight="1">
      <c r="B320" s="26"/>
      <c r="C320" s="27"/>
      <c r="D320" s="26"/>
      <c r="E320" s="26"/>
      <c r="F320" s="26"/>
      <c r="G320" s="26"/>
      <c r="H320" s="26"/>
      <c r="I320" s="26"/>
      <c r="J320" s="26"/>
      <c r="K320" s="26"/>
      <c r="L320" s="26"/>
      <c r="M320" s="26"/>
      <c r="N320" s="26"/>
      <c r="O320" s="26"/>
      <c r="P320" s="26"/>
      <c r="Q320" s="26"/>
      <c r="R320" s="26"/>
      <c r="S320" s="26"/>
      <c r="T320" s="26"/>
      <c r="U320" s="26"/>
      <c r="V320" s="26"/>
      <c r="W320" s="26"/>
      <c r="X320" s="26"/>
      <c r="Y320" s="26"/>
      <c r="Z320" s="28"/>
      <c r="AA320" s="28"/>
      <c r="AB320" s="28"/>
      <c r="AC320" s="28"/>
      <c r="AD320" s="28"/>
      <c r="AE320" s="28"/>
      <c r="AF320" s="28"/>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row>
    <row r="321" spans="2:100" ht="33.75" customHeight="1">
      <c r="B321" s="26"/>
      <c r="C321" s="27"/>
      <c r="D321" s="26"/>
      <c r="E321" s="26"/>
      <c r="F321" s="26"/>
      <c r="G321" s="26"/>
      <c r="H321" s="26"/>
      <c r="I321" s="26"/>
      <c r="J321" s="26"/>
      <c r="K321" s="26"/>
      <c r="L321" s="26"/>
      <c r="M321" s="26"/>
      <c r="N321" s="26"/>
      <c r="O321" s="26"/>
      <c r="P321" s="26"/>
      <c r="Q321" s="26"/>
      <c r="R321" s="26"/>
      <c r="S321" s="26"/>
      <c r="T321" s="26"/>
      <c r="U321" s="26"/>
      <c r="V321" s="26"/>
      <c r="W321" s="26"/>
      <c r="X321" s="26"/>
      <c r="Y321" s="26"/>
      <c r="Z321" s="28"/>
      <c r="AA321" s="28"/>
      <c r="AB321" s="28"/>
      <c r="AC321" s="28"/>
      <c r="AD321" s="28"/>
      <c r="AE321" s="28"/>
      <c r="AF321" s="28"/>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row>
    <row r="322" spans="2:100" ht="33.75" customHeight="1">
      <c r="B322" s="26"/>
      <c r="C322" s="27"/>
      <c r="D322" s="26"/>
      <c r="E322" s="26"/>
      <c r="F322" s="26"/>
      <c r="G322" s="26"/>
      <c r="H322" s="26"/>
      <c r="I322" s="26"/>
      <c r="J322" s="26"/>
      <c r="K322" s="26"/>
      <c r="L322" s="26"/>
      <c r="M322" s="26"/>
      <c r="N322" s="26"/>
      <c r="O322" s="26"/>
      <c r="P322" s="26"/>
      <c r="Q322" s="26"/>
      <c r="R322" s="26"/>
      <c r="S322" s="26"/>
      <c r="T322" s="26"/>
      <c r="U322" s="26"/>
      <c r="V322" s="26"/>
      <c r="W322" s="26"/>
      <c r="X322" s="26"/>
      <c r="Y322" s="26"/>
      <c r="Z322" s="28"/>
      <c r="AA322" s="28"/>
      <c r="AB322" s="28"/>
      <c r="AC322" s="28"/>
      <c r="AD322" s="28"/>
      <c r="AE322" s="28"/>
      <c r="AF322" s="28"/>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row>
    <row r="323" spans="2:100" ht="33.75" customHeight="1">
      <c r="B323" s="26"/>
      <c r="C323" s="27"/>
      <c r="D323" s="26"/>
      <c r="E323" s="26"/>
      <c r="F323" s="26"/>
      <c r="G323" s="26"/>
      <c r="H323" s="26"/>
      <c r="I323" s="26"/>
      <c r="J323" s="26"/>
      <c r="K323" s="26"/>
      <c r="L323" s="26"/>
      <c r="M323" s="26"/>
      <c r="N323" s="26"/>
      <c r="O323" s="26"/>
      <c r="P323" s="26"/>
      <c r="Q323" s="26"/>
      <c r="R323" s="26"/>
      <c r="S323" s="26"/>
      <c r="T323" s="26"/>
      <c r="U323" s="26"/>
      <c r="V323" s="26"/>
      <c r="W323" s="26"/>
      <c r="X323" s="26"/>
      <c r="Y323" s="26"/>
      <c r="Z323" s="28"/>
      <c r="AA323" s="28"/>
      <c r="AB323" s="28"/>
      <c r="AC323" s="28"/>
      <c r="AD323" s="28"/>
      <c r="AE323" s="28"/>
      <c r="AF323" s="28"/>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row>
    <row r="324" spans="2:100" ht="33.75" customHeight="1">
      <c r="B324" s="26"/>
      <c r="C324" s="27"/>
      <c r="D324" s="26"/>
      <c r="E324" s="26"/>
      <c r="F324" s="26"/>
      <c r="G324" s="26"/>
      <c r="H324" s="26"/>
      <c r="I324" s="26"/>
      <c r="J324" s="26"/>
      <c r="K324" s="26"/>
      <c r="L324" s="26"/>
      <c r="M324" s="26"/>
      <c r="N324" s="26"/>
      <c r="O324" s="26"/>
      <c r="P324" s="26"/>
      <c r="Q324" s="26"/>
      <c r="R324" s="26"/>
      <c r="S324" s="26"/>
      <c r="T324" s="26"/>
      <c r="U324" s="26"/>
      <c r="V324" s="26"/>
      <c r="W324" s="26"/>
      <c r="X324" s="26"/>
      <c r="Y324" s="26"/>
      <c r="Z324" s="28"/>
      <c r="AA324" s="28"/>
      <c r="AB324" s="28"/>
      <c r="AC324" s="28"/>
      <c r="AD324" s="28"/>
      <c r="AE324" s="28"/>
      <c r="AF324" s="28"/>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row>
    <row r="325" spans="2:100" ht="33.75" customHeight="1">
      <c r="B325" s="26"/>
      <c r="C325" s="27"/>
      <c r="D325" s="26"/>
      <c r="E325" s="26"/>
      <c r="F325" s="26"/>
      <c r="G325" s="26"/>
      <c r="H325" s="26"/>
      <c r="I325" s="26"/>
      <c r="J325" s="26"/>
      <c r="K325" s="26"/>
      <c r="L325" s="26"/>
      <c r="M325" s="26"/>
      <c r="N325" s="26"/>
      <c r="O325" s="26"/>
      <c r="P325" s="26"/>
      <c r="Q325" s="26"/>
      <c r="R325" s="26"/>
      <c r="S325" s="26"/>
      <c r="T325" s="26"/>
      <c r="U325" s="26"/>
      <c r="V325" s="26"/>
      <c r="W325" s="26"/>
      <c r="X325" s="26"/>
      <c r="Y325" s="26"/>
      <c r="Z325" s="28"/>
      <c r="AA325" s="28"/>
      <c r="AB325" s="28"/>
      <c r="AC325" s="28"/>
      <c r="AD325" s="28"/>
      <c r="AE325" s="28"/>
      <c r="AF325" s="28"/>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row>
    <row r="326" spans="2:100" ht="33.75" customHeight="1">
      <c r="B326" s="26"/>
      <c r="C326" s="27"/>
      <c r="D326" s="26"/>
      <c r="E326" s="26"/>
      <c r="F326" s="26"/>
      <c r="G326" s="26"/>
      <c r="H326" s="26"/>
      <c r="I326" s="26"/>
      <c r="J326" s="26"/>
      <c r="K326" s="26"/>
      <c r="L326" s="26"/>
      <c r="M326" s="26"/>
      <c r="N326" s="26"/>
      <c r="O326" s="26"/>
      <c r="P326" s="26"/>
      <c r="Q326" s="26"/>
      <c r="R326" s="26"/>
      <c r="S326" s="26"/>
      <c r="T326" s="26"/>
      <c r="U326" s="26"/>
      <c r="V326" s="26"/>
      <c r="W326" s="26"/>
      <c r="X326" s="26"/>
      <c r="Y326" s="26"/>
      <c r="Z326" s="28"/>
      <c r="AA326" s="28"/>
      <c r="AB326" s="28"/>
      <c r="AC326" s="28"/>
      <c r="AD326" s="28"/>
      <c r="AE326" s="28"/>
      <c r="AF326" s="28"/>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row>
    <row r="327" spans="2:100" ht="33.75" customHeight="1">
      <c r="B327" s="26"/>
      <c r="C327" s="27"/>
      <c r="D327" s="26"/>
      <c r="E327" s="26"/>
      <c r="F327" s="26"/>
      <c r="G327" s="26"/>
      <c r="H327" s="26"/>
      <c r="I327" s="26"/>
      <c r="J327" s="26"/>
      <c r="K327" s="26"/>
      <c r="L327" s="26"/>
      <c r="M327" s="26"/>
      <c r="N327" s="26"/>
      <c r="O327" s="26"/>
      <c r="P327" s="26"/>
      <c r="Q327" s="26"/>
      <c r="R327" s="26"/>
      <c r="S327" s="26"/>
      <c r="T327" s="26"/>
      <c r="U327" s="26"/>
      <c r="V327" s="26"/>
      <c r="W327" s="26"/>
      <c r="X327" s="26"/>
      <c r="Y327" s="26"/>
      <c r="Z327" s="28"/>
      <c r="AA327" s="28"/>
      <c r="AB327" s="28"/>
      <c r="AC327" s="28"/>
      <c r="AD327" s="28"/>
      <c r="AE327" s="28"/>
      <c r="AF327" s="28"/>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row>
    <row r="328" spans="2:100" ht="33.75" customHeight="1">
      <c r="B328" s="26"/>
      <c r="C328" s="27"/>
      <c r="D328" s="26"/>
      <c r="E328" s="26"/>
      <c r="F328" s="26"/>
      <c r="G328" s="26"/>
      <c r="H328" s="26"/>
      <c r="I328" s="26"/>
      <c r="J328" s="26"/>
      <c r="K328" s="26"/>
      <c r="L328" s="26"/>
      <c r="M328" s="26"/>
      <c r="N328" s="26"/>
      <c r="O328" s="26"/>
      <c r="P328" s="26"/>
      <c r="Q328" s="26"/>
      <c r="R328" s="26"/>
      <c r="S328" s="26"/>
      <c r="T328" s="26"/>
      <c r="U328" s="26"/>
      <c r="V328" s="26"/>
      <c r="W328" s="26"/>
      <c r="X328" s="26"/>
      <c r="Y328" s="26"/>
      <c r="Z328" s="28"/>
      <c r="AA328" s="28"/>
      <c r="AB328" s="28"/>
      <c r="AC328" s="28"/>
      <c r="AD328" s="28"/>
      <c r="AE328" s="28"/>
      <c r="AF328" s="28"/>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row>
    <row r="329" spans="2:100" ht="33.75" customHeight="1">
      <c r="B329" s="26"/>
      <c r="C329" s="27"/>
      <c r="D329" s="26"/>
      <c r="E329" s="26"/>
      <c r="F329" s="26"/>
      <c r="G329" s="26"/>
      <c r="H329" s="26"/>
      <c r="I329" s="26"/>
      <c r="J329" s="26"/>
      <c r="K329" s="26"/>
      <c r="L329" s="26"/>
      <c r="M329" s="26"/>
      <c r="N329" s="26"/>
      <c r="O329" s="26"/>
      <c r="P329" s="26"/>
      <c r="Q329" s="26"/>
      <c r="R329" s="26"/>
      <c r="S329" s="26"/>
      <c r="T329" s="26"/>
      <c r="U329" s="26"/>
      <c r="V329" s="26"/>
      <c r="W329" s="26"/>
      <c r="X329" s="26"/>
      <c r="Y329" s="26"/>
      <c r="Z329" s="28"/>
      <c r="AA329" s="28"/>
      <c r="AB329" s="28"/>
      <c r="AC329" s="28"/>
      <c r="AD329" s="28"/>
      <c r="AE329" s="28"/>
      <c r="AF329" s="28"/>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row>
    <row r="330" spans="2:100" ht="33.75" customHeight="1">
      <c r="B330" s="26"/>
      <c r="C330" s="27"/>
      <c r="D330" s="26"/>
      <c r="E330" s="26"/>
      <c r="F330" s="26"/>
      <c r="G330" s="26"/>
      <c r="H330" s="26"/>
      <c r="I330" s="26"/>
      <c r="J330" s="26"/>
      <c r="K330" s="26"/>
      <c r="L330" s="26"/>
      <c r="M330" s="26"/>
      <c r="N330" s="26"/>
      <c r="O330" s="26"/>
      <c r="P330" s="26"/>
      <c r="Q330" s="26"/>
      <c r="R330" s="26"/>
      <c r="S330" s="26"/>
      <c r="T330" s="26"/>
      <c r="U330" s="26"/>
      <c r="V330" s="26"/>
      <c r="W330" s="26"/>
      <c r="X330" s="26"/>
      <c r="Y330" s="26"/>
      <c r="Z330" s="28"/>
      <c r="AA330" s="28"/>
      <c r="AB330" s="28"/>
      <c r="AC330" s="28"/>
      <c r="AD330" s="28"/>
      <c r="AE330" s="28"/>
      <c r="AF330" s="28"/>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row>
    <row r="331" spans="2:100" ht="33.75" customHeight="1">
      <c r="B331" s="26"/>
      <c r="C331" s="27"/>
      <c r="D331" s="26"/>
      <c r="E331" s="26"/>
      <c r="F331" s="26"/>
      <c r="G331" s="26"/>
      <c r="H331" s="26"/>
      <c r="I331" s="26"/>
      <c r="J331" s="26"/>
      <c r="K331" s="26"/>
      <c r="L331" s="26"/>
      <c r="M331" s="26"/>
      <c r="N331" s="26"/>
      <c r="O331" s="26"/>
      <c r="P331" s="26"/>
      <c r="Q331" s="26"/>
      <c r="R331" s="26"/>
      <c r="S331" s="26"/>
      <c r="T331" s="26"/>
      <c r="U331" s="26"/>
      <c r="V331" s="26"/>
      <c r="W331" s="26"/>
      <c r="X331" s="26"/>
      <c r="Y331" s="26"/>
      <c r="Z331" s="28"/>
      <c r="AA331" s="28"/>
      <c r="AB331" s="28"/>
      <c r="AC331" s="28"/>
      <c r="AD331" s="28"/>
      <c r="AE331" s="28"/>
      <c r="AF331" s="28"/>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row>
    <row r="332" spans="2:100" ht="33.75" customHeight="1">
      <c r="B332" s="26"/>
      <c r="C332" s="27"/>
      <c r="D332" s="26"/>
      <c r="E332" s="26"/>
      <c r="F332" s="26"/>
      <c r="G332" s="26"/>
      <c r="H332" s="26"/>
      <c r="I332" s="26"/>
      <c r="J332" s="26"/>
      <c r="K332" s="26"/>
      <c r="L332" s="26"/>
      <c r="M332" s="26"/>
      <c r="N332" s="26"/>
      <c r="O332" s="26"/>
      <c r="P332" s="26"/>
      <c r="Q332" s="26"/>
      <c r="R332" s="26"/>
      <c r="S332" s="26"/>
      <c r="T332" s="26"/>
      <c r="U332" s="26"/>
      <c r="V332" s="26"/>
      <c r="W332" s="26"/>
      <c r="X332" s="26"/>
      <c r="Y332" s="26"/>
      <c r="Z332" s="28"/>
      <c r="AA332" s="28"/>
      <c r="AB332" s="28"/>
      <c r="AC332" s="28"/>
      <c r="AD332" s="28"/>
      <c r="AE332" s="28"/>
      <c r="AF332" s="28"/>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row>
    <row r="333" spans="2:100" ht="33.75" customHeight="1">
      <c r="B333" s="26"/>
      <c r="C333" s="27"/>
      <c r="D333" s="26"/>
      <c r="E333" s="26"/>
      <c r="F333" s="26"/>
      <c r="G333" s="26"/>
      <c r="H333" s="26"/>
      <c r="I333" s="26"/>
      <c r="J333" s="26"/>
      <c r="K333" s="26"/>
      <c r="L333" s="26"/>
      <c r="M333" s="26"/>
      <c r="N333" s="26"/>
      <c r="O333" s="26"/>
      <c r="P333" s="26"/>
      <c r="Q333" s="26"/>
      <c r="R333" s="26"/>
      <c r="S333" s="26"/>
      <c r="T333" s="26"/>
      <c r="U333" s="26"/>
      <c r="V333" s="26"/>
      <c r="W333" s="26"/>
      <c r="X333" s="26"/>
      <c r="Y333" s="26"/>
      <c r="Z333" s="28"/>
      <c r="AA333" s="28"/>
      <c r="AB333" s="28"/>
      <c r="AC333" s="28"/>
      <c r="AD333" s="28"/>
      <c r="AE333" s="28"/>
      <c r="AF333" s="28"/>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row>
    <row r="334" spans="2:100" ht="33.75" customHeight="1">
      <c r="B334" s="26"/>
      <c r="C334" s="27"/>
      <c r="D334" s="26"/>
      <c r="E334" s="26"/>
      <c r="F334" s="26"/>
      <c r="G334" s="26"/>
      <c r="H334" s="26"/>
      <c r="I334" s="26"/>
      <c r="J334" s="26"/>
      <c r="K334" s="26"/>
      <c r="L334" s="26"/>
      <c r="M334" s="26"/>
      <c r="N334" s="26"/>
      <c r="O334" s="26"/>
      <c r="P334" s="26"/>
      <c r="Q334" s="26"/>
      <c r="R334" s="26"/>
      <c r="S334" s="26"/>
      <c r="T334" s="26"/>
      <c r="U334" s="26"/>
      <c r="V334" s="26"/>
      <c r="W334" s="26"/>
      <c r="X334" s="26"/>
      <c r="Y334" s="26"/>
      <c r="Z334" s="28"/>
      <c r="AA334" s="28"/>
      <c r="AB334" s="28"/>
      <c r="AC334" s="28"/>
      <c r="AD334" s="28"/>
      <c r="AE334" s="28"/>
      <c r="AF334" s="28"/>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row>
    <row r="335" spans="2:100" ht="33.75" customHeight="1">
      <c r="B335" s="26"/>
      <c r="C335" s="27"/>
      <c r="D335" s="26"/>
      <c r="E335" s="26"/>
      <c r="F335" s="26"/>
      <c r="G335" s="26"/>
      <c r="H335" s="26"/>
      <c r="I335" s="26"/>
      <c r="J335" s="26"/>
      <c r="K335" s="26"/>
      <c r="L335" s="26"/>
      <c r="M335" s="26"/>
      <c r="N335" s="26"/>
      <c r="O335" s="26"/>
      <c r="P335" s="26"/>
      <c r="Q335" s="26"/>
      <c r="R335" s="26"/>
      <c r="S335" s="26"/>
      <c r="T335" s="26"/>
      <c r="U335" s="26"/>
      <c r="V335" s="26"/>
      <c r="W335" s="26"/>
      <c r="X335" s="26"/>
      <c r="Y335" s="26"/>
      <c r="Z335" s="28"/>
      <c r="AA335" s="28"/>
      <c r="AB335" s="28"/>
      <c r="AC335" s="28"/>
      <c r="AD335" s="28"/>
      <c r="AE335" s="28"/>
      <c r="AF335" s="28"/>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row>
    <row r="336" spans="2:100" ht="33.75" customHeight="1">
      <c r="B336" s="26"/>
      <c r="C336" s="27"/>
      <c r="D336" s="26"/>
      <c r="E336" s="26"/>
      <c r="F336" s="26"/>
      <c r="G336" s="26"/>
      <c r="H336" s="26"/>
      <c r="I336" s="26"/>
      <c r="J336" s="26"/>
      <c r="K336" s="26"/>
      <c r="L336" s="26"/>
      <c r="M336" s="26"/>
      <c r="N336" s="26"/>
      <c r="O336" s="26"/>
      <c r="P336" s="26"/>
      <c r="Q336" s="26"/>
      <c r="R336" s="26"/>
      <c r="S336" s="26"/>
      <c r="T336" s="26"/>
      <c r="U336" s="26"/>
      <c r="V336" s="26"/>
      <c r="W336" s="26"/>
      <c r="X336" s="26"/>
      <c r="Y336" s="26"/>
      <c r="Z336" s="28"/>
      <c r="AA336" s="28"/>
      <c r="AB336" s="28"/>
      <c r="AC336" s="28"/>
      <c r="AD336" s="28"/>
      <c r="AE336" s="28"/>
      <c r="AF336" s="28"/>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row>
    <row r="337" spans="2:100" ht="33.75" customHeight="1">
      <c r="B337" s="26"/>
      <c r="C337" s="27"/>
      <c r="D337" s="26"/>
      <c r="E337" s="26"/>
      <c r="F337" s="26"/>
      <c r="G337" s="26"/>
      <c r="H337" s="26"/>
      <c r="I337" s="26"/>
      <c r="J337" s="26"/>
      <c r="K337" s="26"/>
      <c r="L337" s="26"/>
      <c r="M337" s="26"/>
      <c r="N337" s="26"/>
      <c r="O337" s="26"/>
      <c r="P337" s="26"/>
      <c r="Q337" s="26"/>
      <c r="R337" s="26"/>
      <c r="S337" s="26"/>
      <c r="T337" s="26"/>
      <c r="U337" s="26"/>
      <c r="V337" s="26"/>
      <c r="W337" s="26"/>
      <c r="X337" s="26"/>
      <c r="Y337" s="26"/>
      <c r="Z337" s="28"/>
      <c r="AA337" s="28"/>
      <c r="AB337" s="28"/>
      <c r="AC337" s="28"/>
      <c r="AD337" s="28"/>
      <c r="AE337" s="28"/>
      <c r="AF337" s="28"/>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row>
    <row r="338" spans="2:100" ht="33.75" customHeight="1">
      <c r="B338" s="26"/>
      <c r="C338" s="27"/>
      <c r="D338" s="26"/>
      <c r="E338" s="26"/>
      <c r="F338" s="26"/>
      <c r="G338" s="26"/>
      <c r="H338" s="26"/>
      <c r="I338" s="26"/>
      <c r="J338" s="26"/>
      <c r="K338" s="26"/>
      <c r="L338" s="26"/>
      <c r="M338" s="26"/>
      <c r="N338" s="26"/>
      <c r="O338" s="26"/>
      <c r="P338" s="26"/>
      <c r="Q338" s="26"/>
      <c r="R338" s="26"/>
      <c r="S338" s="26"/>
      <c r="T338" s="26"/>
      <c r="U338" s="26"/>
      <c r="V338" s="26"/>
      <c r="W338" s="26"/>
      <c r="X338" s="26"/>
      <c r="Y338" s="26"/>
      <c r="Z338" s="28"/>
      <c r="AA338" s="28"/>
      <c r="AB338" s="28"/>
      <c r="AC338" s="28"/>
      <c r="AD338" s="28"/>
      <c r="AE338" s="28"/>
      <c r="AF338" s="28"/>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row>
    <row r="339" spans="2:100" ht="33.75" customHeight="1">
      <c r="B339" s="26"/>
      <c r="C339" s="27"/>
      <c r="D339" s="26"/>
      <c r="E339" s="26"/>
      <c r="F339" s="26"/>
      <c r="G339" s="26"/>
      <c r="H339" s="26"/>
      <c r="I339" s="26"/>
      <c r="J339" s="26"/>
      <c r="K339" s="26"/>
      <c r="L339" s="26"/>
      <c r="M339" s="26"/>
      <c r="N339" s="26"/>
      <c r="O339" s="26"/>
      <c r="P339" s="26"/>
      <c r="Q339" s="26"/>
      <c r="R339" s="26"/>
      <c r="S339" s="26"/>
      <c r="T339" s="26"/>
      <c r="U339" s="26"/>
      <c r="V339" s="26"/>
      <c r="W339" s="26"/>
      <c r="X339" s="26"/>
      <c r="Y339" s="26"/>
      <c r="Z339" s="28"/>
      <c r="AA339" s="28"/>
      <c r="AB339" s="28"/>
      <c r="AC339" s="28"/>
      <c r="AD339" s="28"/>
      <c r="AE339" s="28"/>
      <c r="AF339" s="28"/>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row>
    <row r="340" spans="2:100" ht="33.75" customHeight="1">
      <c r="B340" s="26"/>
      <c r="C340" s="27"/>
      <c r="D340" s="26"/>
      <c r="E340" s="26"/>
      <c r="F340" s="26"/>
      <c r="G340" s="26"/>
      <c r="H340" s="26"/>
      <c r="I340" s="26"/>
      <c r="J340" s="26"/>
      <c r="K340" s="26"/>
      <c r="L340" s="26"/>
      <c r="M340" s="26"/>
      <c r="N340" s="26"/>
      <c r="O340" s="26"/>
      <c r="P340" s="26"/>
      <c r="Q340" s="26"/>
      <c r="R340" s="26"/>
      <c r="S340" s="26"/>
      <c r="T340" s="26"/>
      <c r="U340" s="26"/>
      <c r="V340" s="26"/>
      <c r="W340" s="26"/>
      <c r="X340" s="26"/>
      <c r="Y340" s="26"/>
      <c r="Z340" s="28"/>
      <c r="AA340" s="28"/>
      <c r="AB340" s="28"/>
      <c r="AC340" s="28"/>
      <c r="AD340" s="28"/>
      <c r="AE340" s="28"/>
      <c r="AF340" s="28"/>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row>
    <row r="341" spans="2:100" ht="33.75" customHeight="1">
      <c r="B341" s="26"/>
      <c r="C341" s="27"/>
      <c r="D341" s="26"/>
      <c r="E341" s="26"/>
      <c r="F341" s="26"/>
      <c r="G341" s="26"/>
      <c r="H341" s="26"/>
      <c r="I341" s="26"/>
      <c r="J341" s="26"/>
      <c r="K341" s="26"/>
      <c r="L341" s="26"/>
      <c r="M341" s="26"/>
      <c r="N341" s="26"/>
      <c r="O341" s="26"/>
      <c r="P341" s="26"/>
      <c r="Q341" s="26"/>
      <c r="R341" s="26"/>
      <c r="S341" s="26"/>
      <c r="T341" s="26"/>
      <c r="U341" s="26"/>
      <c r="V341" s="26"/>
      <c r="W341" s="26"/>
      <c r="X341" s="26"/>
      <c r="Y341" s="26"/>
      <c r="Z341" s="28"/>
      <c r="AA341" s="28"/>
      <c r="AB341" s="28"/>
      <c r="AC341" s="28"/>
      <c r="AD341" s="28"/>
      <c r="AE341" s="28"/>
      <c r="AF341" s="28"/>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row>
    <row r="342" spans="2:100" ht="33.75" customHeight="1">
      <c r="B342" s="26"/>
      <c r="C342" s="27"/>
      <c r="D342" s="26"/>
      <c r="E342" s="26"/>
      <c r="F342" s="26"/>
      <c r="G342" s="26"/>
      <c r="H342" s="26"/>
      <c r="I342" s="26"/>
      <c r="J342" s="26"/>
      <c r="K342" s="26"/>
      <c r="L342" s="26"/>
      <c r="M342" s="26"/>
      <c r="N342" s="26"/>
      <c r="O342" s="26"/>
      <c r="P342" s="26"/>
      <c r="Q342" s="26"/>
      <c r="R342" s="26"/>
      <c r="S342" s="26"/>
      <c r="T342" s="26"/>
      <c r="U342" s="26"/>
      <c r="V342" s="26"/>
      <c r="W342" s="26"/>
      <c r="X342" s="26"/>
      <c r="Y342" s="26"/>
      <c r="Z342" s="28"/>
      <c r="AA342" s="28"/>
      <c r="AB342" s="28"/>
      <c r="AC342" s="28"/>
      <c r="AD342" s="28"/>
      <c r="AE342" s="28"/>
      <c r="AF342" s="28"/>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row>
    <row r="343" spans="2:100" ht="33.75" customHeight="1">
      <c r="B343" s="26"/>
      <c r="C343" s="27"/>
      <c r="D343" s="26"/>
      <c r="E343" s="26"/>
      <c r="F343" s="26"/>
      <c r="G343" s="26"/>
      <c r="H343" s="26"/>
      <c r="I343" s="26"/>
      <c r="J343" s="26"/>
      <c r="K343" s="26"/>
      <c r="L343" s="26"/>
      <c r="M343" s="26"/>
      <c r="N343" s="26"/>
      <c r="O343" s="26"/>
      <c r="P343" s="26"/>
      <c r="Q343" s="26"/>
      <c r="R343" s="26"/>
      <c r="S343" s="26"/>
      <c r="T343" s="26"/>
      <c r="U343" s="26"/>
      <c r="V343" s="26"/>
      <c r="W343" s="26"/>
      <c r="X343" s="26"/>
      <c r="Y343" s="26"/>
      <c r="Z343" s="28"/>
      <c r="AA343" s="28"/>
      <c r="AB343" s="28"/>
      <c r="AC343" s="28"/>
      <c r="AD343" s="28"/>
      <c r="AE343" s="28"/>
      <c r="AF343" s="28"/>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row>
    <row r="344" spans="2:100" ht="33.75" customHeight="1">
      <c r="B344" s="26"/>
      <c r="C344" s="27"/>
      <c r="D344" s="26"/>
      <c r="E344" s="26"/>
      <c r="F344" s="26"/>
      <c r="G344" s="26"/>
      <c r="H344" s="26"/>
      <c r="I344" s="26"/>
      <c r="J344" s="26"/>
      <c r="K344" s="26"/>
      <c r="L344" s="26"/>
      <c r="M344" s="26"/>
      <c r="N344" s="26"/>
      <c r="O344" s="26"/>
      <c r="P344" s="26"/>
      <c r="Q344" s="26"/>
      <c r="R344" s="26"/>
      <c r="S344" s="26"/>
      <c r="T344" s="26"/>
      <c r="U344" s="26"/>
      <c r="V344" s="26"/>
      <c r="W344" s="26"/>
      <c r="X344" s="26"/>
      <c r="Y344" s="26"/>
      <c r="Z344" s="28"/>
      <c r="AA344" s="28"/>
      <c r="AB344" s="28"/>
      <c r="AC344" s="28"/>
      <c r="AD344" s="28"/>
      <c r="AE344" s="28"/>
      <c r="AF344" s="28"/>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row>
    <row r="345" spans="2:100" ht="33.75" customHeight="1">
      <c r="B345" s="26"/>
      <c r="C345" s="27"/>
      <c r="D345" s="26"/>
      <c r="E345" s="26"/>
      <c r="F345" s="26"/>
      <c r="G345" s="26"/>
      <c r="H345" s="26"/>
      <c r="I345" s="26"/>
      <c r="J345" s="26"/>
      <c r="K345" s="26"/>
      <c r="L345" s="26"/>
      <c r="M345" s="26"/>
      <c r="N345" s="26"/>
      <c r="O345" s="26"/>
      <c r="P345" s="26"/>
      <c r="Q345" s="26"/>
      <c r="R345" s="26"/>
      <c r="S345" s="26"/>
      <c r="T345" s="26"/>
      <c r="U345" s="26"/>
      <c r="V345" s="26"/>
      <c r="W345" s="26"/>
      <c r="X345" s="26"/>
      <c r="Y345" s="26"/>
      <c r="Z345" s="28"/>
      <c r="AA345" s="28"/>
      <c r="AB345" s="28"/>
      <c r="AC345" s="28"/>
      <c r="AD345" s="28"/>
      <c r="AE345" s="28"/>
      <c r="AF345" s="28"/>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row>
    <row r="346" spans="2:100" ht="33.75" customHeight="1">
      <c r="B346" s="26"/>
      <c r="C346" s="27"/>
      <c r="D346" s="26"/>
      <c r="E346" s="26"/>
      <c r="F346" s="26"/>
      <c r="G346" s="26"/>
      <c r="H346" s="26"/>
      <c r="I346" s="26"/>
      <c r="J346" s="26"/>
      <c r="K346" s="26"/>
      <c r="L346" s="26"/>
      <c r="M346" s="26"/>
      <c r="N346" s="26"/>
      <c r="O346" s="26"/>
      <c r="P346" s="26"/>
      <c r="Q346" s="26"/>
      <c r="R346" s="26"/>
      <c r="S346" s="26"/>
      <c r="T346" s="26"/>
      <c r="U346" s="26"/>
      <c r="V346" s="26"/>
      <c r="W346" s="26"/>
      <c r="X346" s="26"/>
      <c r="Y346" s="26"/>
      <c r="Z346" s="28"/>
      <c r="AA346" s="28"/>
      <c r="AB346" s="28"/>
      <c r="AC346" s="28"/>
      <c r="AD346" s="28"/>
      <c r="AE346" s="28"/>
      <c r="AF346" s="28"/>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row>
    <row r="347" spans="2:100" ht="33.75" customHeight="1">
      <c r="B347" s="26"/>
      <c r="C347" s="27"/>
      <c r="D347" s="26"/>
      <c r="E347" s="26"/>
      <c r="F347" s="26"/>
      <c r="G347" s="26"/>
      <c r="H347" s="26"/>
      <c r="I347" s="26"/>
      <c r="J347" s="26"/>
      <c r="K347" s="26"/>
      <c r="L347" s="26"/>
      <c r="M347" s="26"/>
      <c r="N347" s="26"/>
      <c r="O347" s="26"/>
      <c r="P347" s="26"/>
      <c r="Q347" s="26"/>
      <c r="R347" s="26"/>
      <c r="S347" s="26"/>
      <c r="T347" s="26"/>
      <c r="U347" s="26"/>
      <c r="V347" s="26"/>
      <c r="W347" s="26"/>
      <c r="X347" s="26"/>
      <c r="Y347" s="26"/>
      <c r="Z347" s="28"/>
      <c r="AA347" s="28"/>
      <c r="AB347" s="28"/>
      <c r="AC347" s="28"/>
      <c r="AD347" s="28"/>
      <c r="AE347" s="28"/>
      <c r="AF347" s="28"/>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row>
    <row r="348" spans="2:100" ht="33.75" customHeight="1">
      <c r="B348" s="26"/>
      <c r="C348" s="27"/>
      <c r="D348" s="26"/>
      <c r="E348" s="26"/>
      <c r="F348" s="26"/>
      <c r="G348" s="26"/>
      <c r="H348" s="26"/>
      <c r="I348" s="26"/>
      <c r="J348" s="26"/>
      <c r="K348" s="26"/>
      <c r="L348" s="26"/>
      <c r="M348" s="26"/>
      <c r="N348" s="26"/>
      <c r="O348" s="26"/>
      <c r="P348" s="26"/>
      <c r="Q348" s="26"/>
      <c r="R348" s="26"/>
      <c r="S348" s="26"/>
      <c r="T348" s="26"/>
      <c r="U348" s="26"/>
      <c r="V348" s="26"/>
      <c r="W348" s="26"/>
      <c r="X348" s="26"/>
      <c r="Y348" s="26"/>
      <c r="Z348" s="28"/>
      <c r="AA348" s="28"/>
      <c r="AB348" s="28"/>
      <c r="AC348" s="28"/>
      <c r="AD348" s="28"/>
      <c r="AE348" s="28"/>
      <c r="AF348" s="28"/>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row>
    <row r="349" spans="2:100" ht="33.75" customHeight="1">
      <c r="B349" s="26"/>
      <c r="C349" s="27"/>
      <c r="D349" s="26"/>
      <c r="E349" s="26"/>
      <c r="F349" s="26"/>
      <c r="G349" s="26"/>
      <c r="H349" s="26"/>
      <c r="I349" s="26"/>
      <c r="J349" s="26"/>
      <c r="K349" s="26"/>
      <c r="L349" s="26"/>
      <c r="M349" s="26"/>
      <c r="N349" s="26"/>
      <c r="O349" s="26"/>
      <c r="P349" s="26"/>
      <c r="Q349" s="26"/>
      <c r="R349" s="26"/>
      <c r="S349" s="26"/>
      <c r="T349" s="26"/>
      <c r="U349" s="26"/>
      <c r="V349" s="26"/>
      <c r="W349" s="26"/>
      <c r="X349" s="26"/>
      <c r="Y349" s="26"/>
      <c r="Z349" s="28"/>
      <c r="AA349" s="28"/>
      <c r="AB349" s="28"/>
      <c r="AC349" s="28"/>
      <c r="AD349" s="28"/>
      <c r="AE349" s="28"/>
      <c r="AF349" s="28"/>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row>
    <row r="350" spans="2:100" ht="33.75" customHeight="1">
      <c r="B350" s="26"/>
      <c r="C350" s="27"/>
      <c r="D350" s="26"/>
      <c r="E350" s="26"/>
      <c r="F350" s="26"/>
      <c r="G350" s="26"/>
      <c r="H350" s="26"/>
      <c r="I350" s="26"/>
      <c r="J350" s="26"/>
      <c r="K350" s="26"/>
      <c r="L350" s="26"/>
      <c r="M350" s="26"/>
      <c r="N350" s="26"/>
      <c r="O350" s="26"/>
      <c r="P350" s="26"/>
      <c r="Q350" s="26"/>
      <c r="R350" s="26"/>
      <c r="S350" s="26"/>
      <c r="T350" s="26"/>
      <c r="U350" s="26"/>
      <c r="V350" s="26"/>
      <c r="W350" s="26"/>
      <c r="X350" s="26"/>
      <c r="Y350" s="26"/>
      <c r="Z350" s="28"/>
      <c r="AA350" s="28"/>
      <c r="AB350" s="28"/>
      <c r="AC350" s="28"/>
      <c r="AD350" s="28"/>
      <c r="AE350" s="28"/>
      <c r="AF350" s="28"/>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row>
    <row r="351" spans="2:100" ht="33.75" customHeight="1">
      <c r="B351" s="26"/>
      <c r="C351" s="27"/>
      <c r="D351" s="26"/>
      <c r="E351" s="26"/>
      <c r="F351" s="26"/>
      <c r="G351" s="26"/>
      <c r="H351" s="26"/>
      <c r="I351" s="26"/>
      <c r="J351" s="26"/>
      <c r="K351" s="26"/>
      <c r="L351" s="26"/>
      <c r="M351" s="26"/>
      <c r="N351" s="26"/>
      <c r="O351" s="26"/>
      <c r="P351" s="26"/>
      <c r="Q351" s="26"/>
      <c r="R351" s="26"/>
      <c r="S351" s="26"/>
      <c r="T351" s="26"/>
      <c r="U351" s="26"/>
      <c r="V351" s="26"/>
      <c r="W351" s="26"/>
      <c r="X351" s="26"/>
      <c r="Y351" s="26"/>
      <c r="Z351" s="28"/>
      <c r="AA351" s="28"/>
      <c r="AB351" s="28"/>
      <c r="AC351" s="28"/>
      <c r="AD351" s="28"/>
      <c r="AE351" s="28"/>
      <c r="AF351" s="28"/>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row>
    <row r="352" spans="2:100" ht="33.75" customHeight="1">
      <c r="B352" s="26"/>
      <c r="C352" s="27"/>
      <c r="D352" s="26"/>
      <c r="E352" s="26"/>
      <c r="F352" s="26"/>
      <c r="G352" s="26"/>
      <c r="H352" s="26"/>
      <c r="I352" s="26"/>
      <c r="J352" s="26"/>
      <c r="K352" s="26"/>
      <c r="L352" s="26"/>
      <c r="M352" s="26"/>
      <c r="N352" s="26"/>
      <c r="O352" s="26"/>
      <c r="P352" s="26"/>
      <c r="Q352" s="26"/>
      <c r="R352" s="26"/>
      <c r="S352" s="26"/>
      <c r="T352" s="26"/>
      <c r="U352" s="26"/>
      <c r="V352" s="26"/>
      <c r="W352" s="26"/>
      <c r="X352" s="26"/>
      <c r="Y352" s="26"/>
      <c r="Z352" s="28"/>
      <c r="AA352" s="28"/>
      <c r="AB352" s="28"/>
      <c r="AC352" s="28"/>
      <c r="AD352" s="28"/>
      <c r="AE352" s="28"/>
      <c r="AF352" s="28"/>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row>
    <row r="353" spans="2:100" ht="33.75" customHeight="1">
      <c r="B353" s="26"/>
      <c r="C353" s="27"/>
      <c r="D353" s="26"/>
      <c r="E353" s="26"/>
      <c r="F353" s="26"/>
      <c r="G353" s="26"/>
      <c r="H353" s="26"/>
      <c r="I353" s="26"/>
      <c r="J353" s="26"/>
      <c r="K353" s="26"/>
      <c r="L353" s="26"/>
      <c r="M353" s="26"/>
      <c r="N353" s="26"/>
      <c r="O353" s="26"/>
      <c r="P353" s="26"/>
      <c r="Q353" s="26"/>
      <c r="R353" s="26"/>
      <c r="S353" s="26"/>
      <c r="T353" s="26"/>
      <c r="U353" s="26"/>
      <c r="V353" s="26"/>
      <c r="W353" s="26"/>
      <c r="X353" s="26"/>
      <c r="Y353" s="26"/>
      <c r="Z353" s="28"/>
      <c r="AA353" s="28"/>
      <c r="AB353" s="28"/>
      <c r="AC353" s="28"/>
      <c r="AD353" s="28"/>
      <c r="AE353" s="28"/>
      <c r="AF353" s="28"/>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row>
    <row r="354" spans="2:100" ht="33.75" customHeight="1">
      <c r="B354" s="26"/>
      <c r="C354" s="27"/>
      <c r="D354" s="26"/>
      <c r="E354" s="26"/>
      <c r="F354" s="26"/>
      <c r="G354" s="26"/>
      <c r="H354" s="26"/>
      <c r="I354" s="26"/>
      <c r="J354" s="26"/>
      <c r="K354" s="26"/>
      <c r="L354" s="26"/>
      <c r="M354" s="26"/>
      <c r="N354" s="26"/>
      <c r="O354" s="26"/>
      <c r="P354" s="26"/>
      <c r="Q354" s="26"/>
      <c r="R354" s="26"/>
      <c r="S354" s="26"/>
      <c r="T354" s="26"/>
      <c r="U354" s="26"/>
      <c r="V354" s="26"/>
      <c r="W354" s="26"/>
      <c r="X354" s="26"/>
      <c r="Y354" s="26"/>
      <c r="Z354" s="28"/>
      <c r="AA354" s="28"/>
      <c r="AB354" s="28"/>
      <c r="AC354" s="28"/>
      <c r="AD354" s="28"/>
      <c r="AE354" s="28"/>
      <c r="AF354" s="28"/>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row>
    <row r="355" spans="2:100" ht="33.75" customHeight="1">
      <c r="B355" s="26"/>
      <c r="C355" s="27"/>
      <c r="D355" s="26"/>
      <c r="E355" s="26"/>
      <c r="F355" s="26"/>
      <c r="G355" s="26"/>
      <c r="H355" s="26"/>
      <c r="I355" s="26"/>
      <c r="J355" s="26"/>
      <c r="K355" s="26"/>
      <c r="L355" s="26"/>
      <c r="M355" s="26"/>
      <c r="N355" s="26"/>
      <c r="O355" s="26"/>
      <c r="P355" s="26"/>
      <c r="Q355" s="26"/>
      <c r="R355" s="26"/>
      <c r="S355" s="26"/>
      <c r="T355" s="26"/>
      <c r="U355" s="26"/>
      <c r="V355" s="26"/>
      <c r="W355" s="26"/>
      <c r="X355" s="26"/>
      <c r="Y355" s="26"/>
      <c r="Z355" s="28"/>
      <c r="AA355" s="28"/>
      <c r="AB355" s="28"/>
      <c r="AC355" s="28"/>
      <c r="AD355" s="28"/>
      <c r="AE355" s="28"/>
      <c r="AF355" s="28"/>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row>
    <row r="356" spans="2:100" ht="33.75" customHeight="1">
      <c r="B356" s="26"/>
      <c r="C356" s="27"/>
      <c r="D356" s="26"/>
      <c r="E356" s="26"/>
      <c r="F356" s="26"/>
      <c r="G356" s="26"/>
      <c r="H356" s="26"/>
      <c r="I356" s="26"/>
      <c r="J356" s="26"/>
      <c r="K356" s="26"/>
      <c r="L356" s="26"/>
      <c r="M356" s="26"/>
      <c r="N356" s="26"/>
      <c r="O356" s="26"/>
      <c r="P356" s="26"/>
      <c r="Q356" s="26"/>
      <c r="R356" s="26"/>
      <c r="S356" s="26"/>
      <c r="T356" s="26"/>
      <c r="U356" s="26"/>
      <c r="V356" s="26"/>
      <c r="W356" s="26"/>
      <c r="X356" s="26"/>
      <c r="Y356" s="26"/>
      <c r="Z356" s="28"/>
      <c r="AA356" s="28"/>
      <c r="AB356" s="28"/>
      <c r="AC356" s="28"/>
      <c r="AD356" s="28"/>
      <c r="AE356" s="28"/>
      <c r="AF356" s="28"/>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row>
    <row r="357" spans="2:100" ht="33.75" customHeight="1">
      <c r="B357" s="26"/>
      <c r="C357" s="27"/>
      <c r="D357" s="26"/>
      <c r="E357" s="26"/>
      <c r="F357" s="26"/>
      <c r="G357" s="26"/>
      <c r="H357" s="26"/>
      <c r="I357" s="26"/>
      <c r="J357" s="26"/>
      <c r="K357" s="26"/>
      <c r="L357" s="26"/>
      <c r="M357" s="26"/>
      <c r="N357" s="26"/>
      <c r="O357" s="26"/>
      <c r="P357" s="26"/>
      <c r="Q357" s="26"/>
      <c r="R357" s="26"/>
      <c r="S357" s="26"/>
      <c r="T357" s="26"/>
      <c r="U357" s="26"/>
      <c r="V357" s="26"/>
      <c r="W357" s="26"/>
      <c r="X357" s="26"/>
      <c r="Y357" s="26"/>
      <c r="Z357" s="28"/>
      <c r="AA357" s="28"/>
      <c r="AB357" s="28"/>
      <c r="AC357" s="28"/>
      <c r="AD357" s="28"/>
      <c r="AE357" s="28"/>
      <c r="AF357" s="28"/>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row>
    <row r="358" spans="2:100" ht="33.75" customHeight="1">
      <c r="B358" s="26"/>
      <c r="C358" s="27"/>
      <c r="D358" s="26"/>
      <c r="E358" s="26"/>
      <c r="F358" s="26"/>
      <c r="G358" s="26"/>
      <c r="H358" s="26"/>
      <c r="I358" s="26"/>
      <c r="J358" s="26"/>
      <c r="K358" s="26"/>
      <c r="L358" s="26"/>
      <c r="M358" s="26"/>
      <c r="N358" s="26"/>
      <c r="O358" s="26"/>
      <c r="P358" s="26"/>
      <c r="Q358" s="26"/>
      <c r="R358" s="26"/>
      <c r="S358" s="26"/>
      <c r="T358" s="26"/>
      <c r="U358" s="26"/>
      <c r="V358" s="26"/>
      <c r="W358" s="26"/>
      <c r="X358" s="26"/>
      <c r="Y358" s="26"/>
      <c r="Z358" s="28"/>
      <c r="AA358" s="28"/>
      <c r="AB358" s="28"/>
      <c r="AC358" s="28"/>
      <c r="AD358" s="28"/>
      <c r="AE358" s="28"/>
      <c r="AF358" s="28"/>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row>
    <row r="359" spans="2:100" ht="33.75" customHeight="1">
      <c r="B359" s="26"/>
      <c r="C359" s="27"/>
      <c r="D359" s="26"/>
      <c r="E359" s="26"/>
      <c r="F359" s="26"/>
      <c r="G359" s="26"/>
      <c r="H359" s="26"/>
      <c r="I359" s="26"/>
      <c r="J359" s="26"/>
      <c r="K359" s="26"/>
      <c r="L359" s="26"/>
      <c r="M359" s="26"/>
      <c r="N359" s="26"/>
      <c r="O359" s="26"/>
      <c r="P359" s="26"/>
      <c r="Q359" s="26"/>
      <c r="R359" s="26"/>
      <c r="S359" s="26"/>
      <c r="T359" s="26"/>
      <c r="U359" s="26"/>
      <c r="V359" s="26"/>
      <c r="W359" s="26"/>
      <c r="X359" s="26"/>
      <c r="Y359" s="26"/>
      <c r="Z359" s="28"/>
      <c r="AA359" s="28"/>
      <c r="AB359" s="28"/>
      <c r="AC359" s="28"/>
      <c r="AD359" s="28"/>
      <c r="AE359" s="28"/>
      <c r="AF359" s="28"/>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row>
    <row r="360" spans="2:100" ht="33.75" customHeight="1">
      <c r="B360" s="26"/>
      <c r="C360" s="27"/>
      <c r="D360" s="26"/>
      <c r="E360" s="26"/>
      <c r="F360" s="26"/>
      <c r="G360" s="26"/>
      <c r="H360" s="26"/>
      <c r="I360" s="26"/>
      <c r="J360" s="26"/>
      <c r="K360" s="26"/>
      <c r="L360" s="26"/>
      <c r="M360" s="26"/>
      <c r="N360" s="26"/>
      <c r="O360" s="26"/>
      <c r="P360" s="26"/>
      <c r="Q360" s="26"/>
      <c r="R360" s="26"/>
      <c r="S360" s="26"/>
      <c r="T360" s="26"/>
      <c r="U360" s="26"/>
      <c r="V360" s="26"/>
      <c r="W360" s="26"/>
      <c r="X360" s="26"/>
      <c r="Y360" s="26"/>
      <c r="Z360" s="28"/>
      <c r="AA360" s="28"/>
      <c r="AB360" s="28"/>
      <c r="AC360" s="28"/>
      <c r="AD360" s="28"/>
      <c r="AE360" s="28"/>
      <c r="AF360" s="28"/>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row>
    <row r="361" spans="2:100" ht="33.75" customHeight="1">
      <c r="B361" s="26"/>
      <c r="C361" s="27"/>
      <c r="D361" s="26"/>
      <c r="E361" s="26"/>
      <c r="F361" s="26"/>
      <c r="G361" s="26"/>
      <c r="H361" s="26"/>
      <c r="I361" s="26"/>
      <c r="J361" s="26"/>
      <c r="K361" s="26"/>
      <c r="L361" s="26"/>
      <c r="M361" s="26"/>
      <c r="N361" s="26"/>
      <c r="O361" s="26"/>
      <c r="P361" s="26"/>
      <c r="Q361" s="26"/>
      <c r="R361" s="26"/>
      <c r="S361" s="26"/>
      <c r="T361" s="26"/>
      <c r="U361" s="26"/>
      <c r="V361" s="26"/>
      <c r="W361" s="26"/>
      <c r="X361" s="26"/>
      <c r="Y361" s="26"/>
      <c r="Z361" s="28"/>
      <c r="AA361" s="28"/>
      <c r="AB361" s="28"/>
      <c r="AC361" s="28"/>
      <c r="AD361" s="28"/>
      <c r="AE361" s="28"/>
      <c r="AF361" s="28"/>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row>
    <row r="362" spans="2:100" ht="33.75" customHeight="1">
      <c r="B362" s="26"/>
      <c r="C362" s="27"/>
      <c r="D362" s="26"/>
      <c r="E362" s="26"/>
      <c r="F362" s="26"/>
      <c r="G362" s="26"/>
      <c r="H362" s="26"/>
      <c r="I362" s="26"/>
      <c r="J362" s="26"/>
      <c r="K362" s="26"/>
      <c r="L362" s="26"/>
      <c r="M362" s="26"/>
      <c r="N362" s="26"/>
      <c r="O362" s="26"/>
      <c r="P362" s="26"/>
      <c r="Q362" s="26"/>
      <c r="R362" s="26"/>
      <c r="S362" s="26"/>
      <c r="T362" s="26"/>
      <c r="U362" s="26"/>
      <c r="V362" s="26"/>
      <c r="W362" s="26"/>
      <c r="X362" s="26"/>
      <c r="Y362" s="26"/>
      <c r="Z362" s="28"/>
      <c r="AA362" s="28"/>
      <c r="AB362" s="28"/>
      <c r="AC362" s="28"/>
      <c r="AD362" s="28"/>
      <c r="AE362" s="28"/>
      <c r="AF362" s="28"/>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row>
    <row r="363" spans="2:100" ht="33.75" customHeight="1">
      <c r="B363" s="26"/>
      <c r="C363" s="27"/>
      <c r="D363" s="26"/>
      <c r="E363" s="26"/>
      <c r="F363" s="26"/>
      <c r="G363" s="26"/>
      <c r="H363" s="26"/>
      <c r="I363" s="26"/>
      <c r="J363" s="26"/>
      <c r="K363" s="26"/>
      <c r="L363" s="26"/>
      <c r="M363" s="26"/>
      <c r="N363" s="26"/>
      <c r="O363" s="26"/>
      <c r="P363" s="26"/>
      <c r="Q363" s="26"/>
      <c r="R363" s="26"/>
      <c r="S363" s="26"/>
      <c r="T363" s="26"/>
      <c r="U363" s="26"/>
      <c r="V363" s="26"/>
      <c r="W363" s="26"/>
      <c r="X363" s="26"/>
      <c r="Y363" s="26"/>
      <c r="Z363" s="28"/>
      <c r="AA363" s="28"/>
      <c r="AB363" s="28"/>
      <c r="AC363" s="28"/>
      <c r="AD363" s="28"/>
      <c r="AE363" s="28"/>
      <c r="AF363" s="28"/>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row>
    <row r="364" spans="2:100" ht="33.75" customHeight="1">
      <c r="B364" s="26"/>
      <c r="C364" s="27"/>
      <c r="D364" s="26"/>
      <c r="E364" s="26"/>
      <c r="F364" s="26"/>
      <c r="G364" s="26"/>
      <c r="H364" s="26"/>
      <c r="I364" s="26"/>
      <c r="J364" s="26"/>
      <c r="K364" s="26"/>
      <c r="L364" s="26"/>
      <c r="M364" s="26"/>
      <c r="N364" s="26"/>
      <c r="O364" s="26"/>
      <c r="P364" s="26"/>
      <c r="Q364" s="26"/>
      <c r="R364" s="26"/>
      <c r="S364" s="26"/>
      <c r="T364" s="26"/>
      <c r="U364" s="26"/>
      <c r="V364" s="26"/>
      <c r="W364" s="26"/>
      <c r="X364" s="26"/>
      <c r="Y364" s="26"/>
      <c r="Z364" s="28"/>
      <c r="AA364" s="28"/>
      <c r="AB364" s="28"/>
      <c r="AC364" s="28"/>
      <c r="AD364" s="28"/>
      <c r="AE364" s="28"/>
      <c r="AF364" s="28"/>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row>
    <row r="365" spans="2:100" ht="33.75" customHeight="1">
      <c r="B365" s="26"/>
      <c r="C365" s="27"/>
      <c r="D365" s="26"/>
      <c r="E365" s="26"/>
      <c r="F365" s="26"/>
      <c r="G365" s="26"/>
      <c r="H365" s="26"/>
      <c r="I365" s="26"/>
      <c r="J365" s="26"/>
      <c r="K365" s="26"/>
      <c r="L365" s="26"/>
      <c r="M365" s="26"/>
      <c r="N365" s="26"/>
      <c r="O365" s="26"/>
      <c r="P365" s="26"/>
      <c r="Q365" s="26"/>
      <c r="R365" s="26"/>
      <c r="S365" s="26"/>
      <c r="T365" s="26"/>
      <c r="U365" s="26"/>
      <c r="V365" s="26"/>
      <c r="W365" s="26"/>
      <c r="X365" s="26"/>
      <c r="Y365" s="26"/>
      <c r="Z365" s="28"/>
      <c r="AA365" s="28"/>
      <c r="AB365" s="28"/>
      <c r="AC365" s="28"/>
      <c r="AD365" s="28"/>
      <c r="AE365" s="28"/>
      <c r="AF365" s="28"/>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row>
    <row r="366" spans="2:100" ht="33.75" customHeight="1">
      <c r="B366" s="26"/>
      <c r="C366" s="27"/>
      <c r="D366" s="26"/>
      <c r="E366" s="26"/>
      <c r="F366" s="26"/>
      <c r="G366" s="26"/>
      <c r="H366" s="26"/>
      <c r="I366" s="26"/>
      <c r="J366" s="26"/>
      <c r="K366" s="26"/>
      <c r="L366" s="26"/>
      <c r="M366" s="26"/>
      <c r="N366" s="26"/>
      <c r="O366" s="26"/>
      <c r="P366" s="26"/>
      <c r="Q366" s="26"/>
      <c r="R366" s="26"/>
      <c r="S366" s="26"/>
      <c r="T366" s="26"/>
      <c r="U366" s="26"/>
      <c r="V366" s="26"/>
      <c r="W366" s="26"/>
      <c r="X366" s="26"/>
      <c r="Y366" s="26"/>
      <c r="Z366" s="28"/>
      <c r="AA366" s="28"/>
      <c r="AB366" s="28"/>
      <c r="AC366" s="28"/>
      <c r="AD366" s="28"/>
      <c r="AE366" s="28"/>
      <c r="AF366" s="28"/>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row>
    <row r="367" spans="2:100" ht="33.75" customHeight="1">
      <c r="B367" s="26"/>
      <c r="C367" s="27"/>
      <c r="D367" s="26"/>
      <c r="E367" s="26"/>
      <c r="F367" s="26"/>
      <c r="G367" s="26"/>
      <c r="H367" s="26"/>
      <c r="I367" s="26"/>
      <c r="J367" s="26"/>
      <c r="K367" s="26"/>
      <c r="L367" s="26"/>
      <c r="M367" s="26"/>
      <c r="N367" s="26"/>
      <c r="O367" s="26"/>
      <c r="P367" s="26"/>
      <c r="Q367" s="26"/>
      <c r="R367" s="26"/>
      <c r="S367" s="26"/>
      <c r="T367" s="26"/>
      <c r="U367" s="26"/>
      <c r="V367" s="26"/>
      <c r="W367" s="26"/>
      <c r="X367" s="26"/>
      <c r="Y367" s="26"/>
      <c r="Z367" s="28"/>
      <c r="AA367" s="28"/>
      <c r="AB367" s="28"/>
      <c r="AC367" s="28"/>
      <c r="AD367" s="28"/>
      <c r="AE367" s="28"/>
      <c r="AF367" s="28"/>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row>
    <row r="368" spans="2:100" ht="33.75" customHeight="1">
      <c r="B368" s="26"/>
      <c r="C368" s="27"/>
      <c r="D368" s="26"/>
      <c r="E368" s="26"/>
      <c r="F368" s="26"/>
      <c r="G368" s="26"/>
      <c r="H368" s="26"/>
      <c r="I368" s="26"/>
      <c r="J368" s="26"/>
      <c r="K368" s="26"/>
      <c r="L368" s="26"/>
      <c r="M368" s="26"/>
      <c r="N368" s="26"/>
      <c r="O368" s="26"/>
      <c r="P368" s="26"/>
      <c r="Q368" s="26"/>
      <c r="R368" s="26"/>
      <c r="S368" s="26"/>
      <c r="T368" s="26"/>
      <c r="U368" s="26"/>
      <c r="V368" s="26"/>
      <c r="W368" s="26"/>
      <c r="X368" s="26"/>
      <c r="Y368" s="26"/>
      <c r="Z368" s="28"/>
      <c r="AA368" s="28"/>
      <c r="AB368" s="28"/>
      <c r="AC368" s="28"/>
      <c r="AD368" s="28"/>
      <c r="AE368" s="28"/>
      <c r="AF368" s="28"/>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row>
    <row r="369" spans="2:100" ht="33.75" customHeight="1">
      <c r="B369" s="26"/>
      <c r="C369" s="27"/>
      <c r="D369" s="26"/>
      <c r="E369" s="26"/>
      <c r="F369" s="26"/>
      <c r="G369" s="26"/>
      <c r="H369" s="26"/>
      <c r="I369" s="26"/>
      <c r="J369" s="26"/>
      <c r="K369" s="26"/>
      <c r="L369" s="26"/>
      <c r="M369" s="26"/>
      <c r="N369" s="26"/>
      <c r="O369" s="26"/>
      <c r="P369" s="26"/>
      <c r="Q369" s="26"/>
      <c r="R369" s="26"/>
      <c r="S369" s="26"/>
      <c r="T369" s="26"/>
      <c r="U369" s="26"/>
      <c r="V369" s="26"/>
      <c r="W369" s="26"/>
      <c r="X369" s="26"/>
      <c r="Y369" s="26"/>
      <c r="Z369" s="28"/>
      <c r="AA369" s="28"/>
      <c r="AB369" s="28"/>
      <c r="AC369" s="28"/>
      <c r="AD369" s="28"/>
      <c r="AE369" s="28"/>
      <c r="AF369" s="28"/>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row>
    <row r="370" spans="2:100" ht="33.75" customHeight="1">
      <c r="B370" s="26"/>
      <c r="C370" s="27"/>
      <c r="D370" s="26"/>
      <c r="E370" s="26"/>
      <c r="F370" s="26"/>
      <c r="G370" s="26"/>
      <c r="H370" s="26"/>
      <c r="I370" s="26"/>
      <c r="J370" s="26"/>
      <c r="K370" s="26"/>
      <c r="L370" s="26"/>
      <c r="M370" s="26"/>
      <c r="N370" s="26"/>
      <c r="O370" s="26"/>
      <c r="P370" s="26"/>
      <c r="Q370" s="26"/>
      <c r="R370" s="26"/>
      <c r="S370" s="26"/>
      <c r="T370" s="26"/>
      <c r="U370" s="26"/>
      <c r="V370" s="26"/>
      <c r="W370" s="26"/>
      <c r="X370" s="26"/>
      <c r="Y370" s="26"/>
      <c r="Z370" s="28"/>
      <c r="AA370" s="28"/>
      <c r="AB370" s="28"/>
      <c r="AC370" s="28"/>
      <c r="AD370" s="28"/>
      <c r="AE370" s="28"/>
      <c r="AF370" s="28"/>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row>
    <row r="371" spans="2:100" ht="33.75" customHeight="1">
      <c r="B371" s="26"/>
      <c r="C371" s="27"/>
      <c r="D371" s="26"/>
      <c r="E371" s="26"/>
      <c r="F371" s="26"/>
      <c r="G371" s="26"/>
      <c r="H371" s="26"/>
      <c r="I371" s="26"/>
      <c r="J371" s="26"/>
      <c r="K371" s="26"/>
      <c r="L371" s="26"/>
      <c r="M371" s="26"/>
      <c r="N371" s="26"/>
      <c r="O371" s="26"/>
      <c r="P371" s="26"/>
      <c r="Q371" s="26"/>
      <c r="R371" s="26"/>
      <c r="S371" s="26"/>
      <c r="T371" s="26"/>
      <c r="U371" s="26"/>
      <c r="V371" s="26"/>
      <c r="W371" s="26"/>
      <c r="X371" s="26"/>
      <c r="Y371" s="26"/>
      <c r="Z371" s="28"/>
      <c r="AA371" s="28"/>
      <c r="AB371" s="28"/>
      <c r="AC371" s="28"/>
      <c r="AD371" s="28"/>
      <c r="AE371" s="28"/>
      <c r="AF371" s="28"/>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row>
    <row r="372" spans="2:100" ht="33.75" customHeight="1">
      <c r="B372" s="26"/>
      <c r="C372" s="27"/>
      <c r="D372" s="26"/>
      <c r="E372" s="26"/>
      <c r="F372" s="26"/>
      <c r="G372" s="26"/>
      <c r="H372" s="26"/>
      <c r="I372" s="26"/>
      <c r="J372" s="26"/>
      <c r="K372" s="26"/>
      <c r="L372" s="26"/>
      <c r="M372" s="26"/>
      <c r="N372" s="26"/>
      <c r="O372" s="26"/>
      <c r="P372" s="26"/>
      <c r="Q372" s="26"/>
      <c r="R372" s="26"/>
      <c r="S372" s="26"/>
      <c r="T372" s="26"/>
      <c r="U372" s="26"/>
      <c r="V372" s="26"/>
      <c r="W372" s="26"/>
      <c r="X372" s="26"/>
      <c r="Y372" s="26"/>
      <c r="Z372" s="28"/>
      <c r="AA372" s="28"/>
      <c r="AB372" s="28"/>
      <c r="AC372" s="28"/>
      <c r="AD372" s="28"/>
      <c r="AE372" s="28"/>
      <c r="AF372" s="28"/>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row>
    <row r="373" spans="2:100" ht="33.75" customHeight="1">
      <c r="B373" s="26"/>
      <c r="C373" s="27"/>
      <c r="D373" s="26"/>
      <c r="E373" s="26"/>
      <c r="F373" s="26"/>
      <c r="G373" s="26"/>
      <c r="H373" s="26"/>
      <c r="I373" s="26"/>
      <c r="J373" s="26"/>
      <c r="K373" s="26"/>
      <c r="L373" s="26"/>
      <c r="M373" s="26"/>
      <c r="N373" s="26"/>
      <c r="O373" s="26"/>
      <c r="P373" s="26"/>
      <c r="Q373" s="26"/>
      <c r="R373" s="26"/>
      <c r="S373" s="26"/>
      <c r="T373" s="26"/>
      <c r="U373" s="26"/>
      <c r="V373" s="26"/>
      <c r="W373" s="26"/>
      <c r="X373" s="26"/>
      <c r="Y373" s="26"/>
      <c r="Z373" s="28"/>
      <c r="AA373" s="28"/>
      <c r="AB373" s="28"/>
      <c r="AC373" s="28"/>
      <c r="AD373" s="28"/>
      <c r="AE373" s="28"/>
      <c r="AF373" s="28"/>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row>
    <row r="374" spans="2:100" ht="33.75" customHeight="1">
      <c r="B374" s="26"/>
      <c r="C374" s="27"/>
      <c r="D374" s="26"/>
      <c r="E374" s="26"/>
      <c r="F374" s="26"/>
      <c r="G374" s="26"/>
      <c r="H374" s="26"/>
      <c r="I374" s="26"/>
      <c r="J374" s="26"/>
      <c r="K374" s="26"/>
      <c r="L374" s="26"/>
      <c r="M374" s="26"/>
      <c r="N374" s="26"/>
      <c r="O374" s="26"/>
      <c r="P374" s="26"/>
      <c r="Q374" s="26"/>
      <c r="R374" s="26"/>
      <c r="S374" s="26"/>
      <c r="T374" s="26"/>
      <c r="U374" s="26"/>
      <c r="V374" s="26"/>
      <c r="W374" s="26"/>
      <c r="X374" s="26"/>
      <c r="Y374" s="26"/>
      <c r="Z374" s="28"/>
      <c r="AA374" s="28"/>
      <c r="AB374" s="28"/>
      <c r="AC374" s="28"/>
      <c r="AD374" s="28"/>
      <c r="AE374" s="28"/>
      <c r="AF374" s="28"/>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row>
    <row r="375" spans="2:100" ht="33.75" customHeight="1">
      <c r="B375" s="26"/>
      <c r="C375" s="27"/>
      <c r="D375" s="26"/>
      <c r="E375" s="26"/>
      <c r="F375" s="26"/>
      <c r="G375" s="26"/>
      <c r="H375" s="26"/>
      <c r="I375" s="26"/>
      <c r="J375" s="26"/>
      <c r="K375" s="26"/>
      <c r="L375" s="26"/>
      <c r="M375" s="26"/>
      <c r="N375" s="26"/>
      <c r="O375" s="26"/>
      <c r="P375" s="26"/>
      <c r="Q375" s="26"/>
      <c r="R375" s="26"/>
      <c r="S375" s="26"/>
      <c r="T375" s="26"/>
      <c r="U375" s="26"/>
      <c r="V375" s="26"/>
      <c r="W375" s="26"/>
      <c r="X375" s="26"/>
      <c r="Y375" s="26"/>
      <c r="Z375" s="28"/>
      <c r="AA375" s="28"/>
      <c r="AB375" s="28"/>
      <c r="AC375" s="28"/>
      <c r="AD375" s="28"/>
      <c r="AE375" s="28"/>
      <c r="AF375" s="28"/>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row>
    <row r="376" spans="2:100" ht="33.75" customHeight="1">
      <c r="B376" s="26"/>
      <c r="C376" s="27"/>
      <c r="D376" s="26"/>
      <c r="E376" s="26"/>
      <c r="F376" s="26"/>
      <c r="G376" s="26"/>
      <c r="H376" s="26"/>
      <c r="I376" s="26"/>
      <c r="J376" s="26"/>
      <c r="K376" s="26"/>
      <c r="L376" s="26"/>
      <c r="M376" s="26"/>
      <c r="N376" s="26"/>
      <c r="O376" s="26"/>
      <c r="P376" s="26"/>
      <c r="Q376" s="26"/>
      <c r="R376" s="26"/>
      <c r="S376" s="26"/>
      <c r="T376" s="26"/>
      <c r="U376" s="26"/>
      <c r="V376" s="26"/>
      <c r="W376" s="26"/>
      <c r="X376" s="26"/>
      <c r="Y376" s="26"/>
      <c r="Z376" s="28"/>
      <c r="AA376" s="28"/>
      <c r="AB376" s="28"/>
      <c r="AC376" s="28"/>
      <c r="AD376" s="28"/>
      <c r="AE376" s="28"/>
      <c r="AF376" s="28"/>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row>
    <row r="377" spans="2:100" ht="33.75" customHeight="1">
      <c r="B377" s="26"/>
      <c r="C377" s="27"/>
      <c r="D377" s="26"/>
      <c r="E377" s="26"/>
      <c r="F377" s="26"/>
      <c r="G377" s="26"/>
      <c r="H377" s="26"/>
      <c r="I377" s="26"/>
      <c r="J377" s="26"/>
      <c r="K377" s="26"/>
      <c r="L377" s="26"/>
      <c r="M377" s="26"/>
      <c r="N377" s="26"/>
      <c r="O377" s="26"/>
      <c r="P377" s="26"/>
      <c r="Q377" s="26"/>
      <c r="R377" s="26"/>
      <c r="S377" s="26"/>
      <c r="T377" s="26"/>
      <c r="U377" s="26"/>
      <c r="V377" s="26"/>
      <c r="W377" s="26"/>
      <c r="X377" s="26"/>
      <c r="Y377" s="26"/>
      <c r="Z377" s="28"/>
      <c r="AA377" s="28"/>
      <c r="AB377" s="28"/>
      <c r="AC377" s="28"/>
      <c r="AD377" s="28"/>
      <c r="AE377" s="28"/>
      <c r="AF377" s="28"/>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row>
    <row r="378" spans="2:100" ht="33.75" customHeight="1">
      <c r="B378" s="26"/>
      <c r="C378" s="27"/>
      <c r="D378" s="26"/>
      <c r="E378" s="26"/>
      <c r="F378" s="26"/>
      <c r="G378" s="26"/>
      <c r="H378" s="26"/>
      <c r="I378" s="26"/>
      <c r="J378" s="26"/>
      <c r="K378" s="26"/>
      <c r="L378" s="26"/>
      <c r="M378" s="26"/>
      <c r="N378" s="26"/>
      <c r="O378" s="26"/>
      <c r="P378" s="26"/>
      <c r="Q378" s="26"/>
      <c r="R378" s="26"/>
      <c r="S378" s="26"/>
      <c r="T378" s="26"/>
      <c r="U378" s="26"/>
      <c r="V378" s="26"/>
      <c r="W378" s="26"/>
      <c r="X378" s="26"/>
      <c r="Y378" s="26"/>
      <c r="Z378" s="28"/>
      <c r="AA378" s="28"/>
      <c r="AB378" s="28"/>
      <c r="AC378" s="28"/>
      <c r="AD378" s="28"/>
      <c r="AE378" s="28"/>
      <c r="AF378" s="28"/>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row>
    <row r="379" spans="2:100" ht="33.75" customHeight="1">
      <c r="B379" s="26"/>
      <c r="C379" s="27"/>
      <c r="D379" s="26"/>
      <c r="E379" s="26"/>
      <c r="F379" s="26"/>
      <c r="G379" s="26"/>
      <c r="H379" s="26"/>
      <c r="I379" s="26"/>
      <c r="J379" s="26"/>
      <c r="K379" s="26"/>
      <c r="L379" s="26"/>
      <c r="M379" s="26"/>
      <c r="N379" s="26"/>
      <c r="O379" s="26"/>
      <c r="P379" s="26"/>
      <c r="Q379" s="26"/>
      <c r="R379" s="26"/>
      <c r="S379" s="26"/>
      <c r="T379" s="26"/>
      <c r="U379" s="26"/>
      <c r="V379" s="26"/>
      <c r="W379" s="26"/>
      <c r="X379" s="26"/>
      <c r="Y379" s="26"/>
      <c r="Z379" s="28"/>
      <c r="AA379" s="28"/>
      <c r="AB379" s="28"/>
      <c r="AC379" s="28"/>
      <c r="AD379" s="28"/>
      <c r="AE379" s="28"/>
      <c r="AF379" s="28"/>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row>
    <row r="380" spans="2:100" ht="33.75" customHeight="1">
      <c r="B380" s="26"/>
      <c r="C380" s="27"/>
      <c r="D380" s="26"/>
      <c r="E380" s="26"/>
      <c r="F380" s="26"/>
      <c r="G380" s="26"/>
      <c r="H380" s="26"/>
      <c r="I380" s="26"/>
      <c r="J380" s="26"/>
      <c r="K380" s="26"/>
      <c r="L380" s="26"/>
      <c r="M380" s="26"/>
      <c r="N380" s="26"/>
      <c r="O380" s="26"/>
      <c r="P380" s="26"/>
      <c r="Q380" s="26"/>
      <c r="R380" s="26"/>
      <c r="S380" s="26"/>
      <c r="T380" s="26"/>
      <c r="U380" s="26"/>
      <c r="V380" s="26"/>
      <c r="W380" s="26"/>
      <c r="X380" s="26"/>
      <c r="Y380" s="26"/>
      <c r="Z380" s="28"/>
      <c r="AA380" s="28"/>
      <c r="AB380" s="28"/>
      <c r="AC380" s="28"/>
      <c r="AD380" s="28"/>
      <c r="AE380" s="28"/>
      <c r="AF380" s="28"/>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row>
    <row r="381" spans="2:100" ht="33.75" customHeight="1">
      <c r="B381" s="26"/>
      <c r="C381" s="27"/>
      <c r="D381" s="26"/>
      <c r="E381" s="26"/>
      <c r="F381" s="26"/>
      <c r="G381" s="26"/>
      <c r="H381" s="26"/>
      <c r="I381" s="26"/>
      <c r="J381" s="26"/>
      <c r="K381" s="26"/>
      <c r="L381" s="26"/>
      <c r="M381" s="26"/>
      <c r="N381" s="26"/>
      <c r="O381" s="26"/>
      <c r="P381" s="26"/>
      <c r="Q381" s="26"/>
      <c r="R381" s="26"/>
      <c r="S381" s="26"/>
      <c r="T381" s="26"/>
      <c r="U381" s="26"/>
      <c r="V381" s="26"/>
      <c r="W381" s="26"/>
      <c r="X381" s="26"/>
      <c r="Y381" s="26"/>
      <c r="Z381" s="28"/>
      <c r="AA381" s="28"/>
      <c r="AB381" s="28"/>
      <c r="AC381" s="28"/>
      <c r="AD381" s="28"/>
      <c r="AE381" s="28"/>
      <c r="AF381" s="28"/>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row>
    <row r="382" spans="2:100" ht="33.75" customHeight="1">
      <c r="B382" s="26"/>
      <c r="C382" s="27"/>
      <c r="D382" s="26"/>
      <c r="E382" s="26"/>
      <c r="F382" s="26"/>
      <c r="G382" s="26"/>
      <c r="H382" s="26"/>
      <c r="I382" s="26"/>
      <c r="J382" s="26"/>
      <c r="K382" s="26"/>
      <c r="L382" s="26"/>
      <c r="M382" s="26"/>
      <c r="N382" s="26"/>
      <c r="O382" s="26"/>
      <c r="P382" s="26"/>
      <c r="Q382" s="26"/>
      <c r="R382" s="26"/>
      <c r="S382" s="26"/>
      <c r="T382" s="26"/>
      <c r="U382" s="26"/>
      <c r="V382" s="26"/>
      <c r="W382" s="26"/>
      <c r="X382" s="26"/>
      <c r="Y382" s="26"/>
      <c r="Z382" s="28"/>
      <c r="AA382" s="28"/>
      <c r="AB382" s="28"/>
      <c r="AC382" s="28"/>
      <c r="AD382" s="28"/>
      <c r="AE382" s="28"/>
      <c r="AF382" s="28"/>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row>
    <row r="383" spans="2:100" ht="33.75" customHeight="1">
      <c r="B383" s="26"/>
      <c r="C383" s="27"/>
      <c r="D383" s="26"/>
      <c r="E383" s="26"/>
      <c r="F383" s="26"/>
      <c r="G383" s="26"/>
      <c r="H383" s="26"/>
      <c r="I383" s="26"/>
      <c r="J383" s="26"/>
      <c r="K383" s="26"/>
      <c r="L383" s="26"/>
      <c r="M383" s="26"/>
      <c r="N383" s="26"/>
      <c r="O383" s="26"/>
      <c r="P383" s="26"/>
      <c r="Q383" s="26"/>
      <c r="R383" s="26"/>
      <c r="S383" s="26"/>
      <c r="T383" s="26"/>
      <c r="U383" s="26"/>
      <c r="V383" s="26"/>
      <c r="W383" s="26"/>
      <c r="X383" s="26"/>
      <c r="Y383" s="26"/>
      <c r="Z383" s="28"/>
      <c r="AA383" s="28"/>
      <c r="AB383" s="28"/>
      <c r="AC383" s="28"/>
      <c r="AD383" s="28"/>
      <c r="AE383" s="28"/>
      <c r="AF383" s="28"/>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row>
    <row r="384" spans="2:100" ht="33.75" customHeight="1">
      <c r="B384" s="26"/>
      <c r="C384" s="27"/>
      <c r="D384" s="26"/>
      <c r="E384" s="26"/>
      <c r="F384" s="26"/>
      <c r="G384" s="26"/>
      <c r="H384" s="26"/>
      <c r="I384" s="26"/>
      <c r="J384" s="26"/>
      <c r="K384" s="26"/>
      <c r="L384" s="26"/>
      <c r="M384" s="26"/>
      <c r="N384" s="26"/>
      <c r="O384" s="26"/>
      <c r="P384" s="26"/>
      <c r="Q384" s="26"/>
      <c r="R384" s="26"/>
      <c r="S384" s="26"/>
      <c r="T384" s="26"/>
      <c r="U384" s="26"/>
      <c r="V384" s="26"/>
      <c r="W384" s="26"/>
      <c r="X384" s="26"/>
      <c r="Y384" s="26"/>
      <c r="Z384" s="28"/>
      <c r="AA384" s="28"/>
      <c r="AB384" s="28"/>
      <c r="AC384" s="28"/>
      <c r="AD384" s="28"/>
      <c r="AE384" s="28"/>
      <c r="AF384" s="28"/>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row>
    <row r="385" spans="2:100" ht="33.75" customHeight="1">
      <c r="B385" s="26"/>
      <c r="C385" s="27"/>
      <c r="D385" s="26"/>
      <c r="E385" s="26"/>
      <c r="F385" s="26"/>
      <c r="G385" s="26"/>
      <c r="H385" s="26"/>
      <c r="I385" s="26"/>
      <c r="J385" s="26"/>
      <c r="K385" s="26"/>
      <c r="L385" s="26"/>
      <c r="M385" s="26"/>
      <c r="N385" s="26"/>
      <c r="O385" s="26"/>
      <c r="P385" s="26"/>
      <c r="Q385" s="26"/>
      <c r="R385" s="26"/>
      <c r="S385" s="26"/>
      <c r="T385" s="26"/>
      <c r="U385" s="26"/>
      <c r="V385" s="26"/>
      <c r="W385" s="26"/>
      <c r="X385" s="26"/>
      <c r="Y385" s="26"/>
      <c r="Z385" s="28"/>
      <c r="AA385" s="28"/>
      <c r="AB385" s="28"/>
      <c r="AC385" s="28"/>
      <c r="AD385" s="28"/>
      <c r="AE385" s="28"/>
      <c r="AF385" s="28"/>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row>
    <row r="386" spans="2:100" ht="33.75" customHeight="1">
      <c r="B386" s="26"/>
      <c r="C386" s="27"/>
      <c r="D386" s="26"/>
      <c r="E386" s="26"/>
      <c r="F386" s="26"/>
      <c r="G386" s="26"/>
      <c r="H386" s="26"/>
      <c r="I386" s="26"/>
      <c r="J386" s="26"/>
      <c r="K386" s="26"/>
      <c r="L386" s="26"/>
      <c r="M386" s="26"/>
      <c r="N386" s="26"/>
      <c r="O386" s="26"/>
      <c r="P386" s="26"/>
      <c r="Q386" s="26"/>
      <c r="R386" s="26"/>
      <c r="S386" s="26"/>
      <c r="T386" s="26"/>
      <c r="U386" s="26"/>
      <c r="V386" s="26"/>
      <c r="W386" s="26"/>
      <c r="X386" s="26"/>
      <c r="Y386" s="26"/>
      <c r="Z386" s="28"/>
      <c r="AA386" s="28"/>
      <c r="AB386" s="28"/>
      <c r="AC386" s="28"/>
      <c r="AD386" s="28"/>
      <c r="AE386" s="28"/>
      <c r="AF386" s="28"/>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row>
    <row r="387" spans="2:100" ht="33.75" customHeight="1">
      <c r="B387" s="26"/>
      <c r="C387" s="27"/>
      <c r="D387" s="26"/>
      <c r="E387" s="26"/>
      <c r="F387" s="26"/>
      <c r="G387" s="26"/>
      <c r="H387" s="26"/>
      <c r="I387" s="26"/>
      <c r="J387" s="26"/>
      <c r="K387" s="26"/>
      <c r="L387" s="26"/>
      <c r="M387" s="26"/>
      <c r="N387" s="26"/>
      <c r="O387" s="26"/>
      <c r="P387" s="26"/>
      <c r="Q387" s="26"/>
      <c r="R387" s="26"/>
      <c r="S387" s="26"/>
      <c r="T387" s="26"/>
      <c r="U387" s="26"/>
      <c r="V387" s="26"/>
      <c r="W387" s="26"/>
      <c r="X387" s="26"/>
      <c r="Y387" s="26"/>
      <c r="Z387" s="28"/>
      <c r="AA387" s="28"/>
      <c r="AB387" s="28"/>
      <c r="AC387" s="28"/>
      <c r="AD387" s="28"/>
      <c r="AE387" s="28"/>
      <c r="AF387" s="28"/>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row>
    <row r="388" spans="2:100" ht="33.75" customHeight="1">
      <c r="B388" s="26"/>
      <c r="C388" s="27"/>
      <c r="D388" s="26"/>
      <c r="E388" s="26"/>
      <c r="F388" s="26"/>
      <c r="G388" s="26"/>
      <c r="H388" s="26"/>
      <c r="I388" s="26"/>
      <c r="J388" s="26"/>
      <c r="K388" s="26"/>
      <c r="L388" s="26"/>
      <c r="M388" s="26"/>
      <c r="N388" s="26"/>
      <c r="O388" s="26"/>
      <c r="P388" s="26"/>
      <c r="Q388" s="26"/>
      <c r="R388" s="26"/>
      <c r="S388" s="26"/>
      <c r="T388" s="26"/>
      <c r="U388" s="26"/>
      <c r="V388" s="26"/>
      <c r="W388" s="26"/>
      <c r="X388" s="26"/>
      <c r="Y388" s="26"/>
      <c r="Z388" s="28"/>
      <c r="AA388" s="28"/>
      <c r="AB388" s="28"/>
      <c r="AC388" s="28"/>
      <c r="AD388" s="28"/>
      <c r="AE388" s="28"/>
      <c r="AF388" s="28"/>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row>
    <row r="389" spans="2:100" ht="33.75" customHeight="1">
      <c r="B389" s="26"/>
      <c r="C389" s="27"/>
      <c r="D389" s="26"/>
      <c r="E389" s="26"/>
      <c r="F389" s="26"/>
      <c r="G389" s="26"/>
      <c r="H389" s="26"/>
      <c r="I389" s="26"/>
      <c r="J389" s="26"/>
      <c r="K389" s="26"/>
      <c r="L389" s="26"/>
      <c r="M389" s="26"/>
      <c r="N389" s="26"/>
      <c r="O389" s="26"/>
      <c r="P389" s="26"/>
      <c r="Q389" s="26"/>
      <c r="R389" s="26"/>
      <c r="S389" s="26"/>
      <c r="T389" s="26"/>
      <c r="U389" s="26"/>
      <c r="V389" s="26"/>
      <c r="W389" s="26"/>
      <c r="X389" s="26"/>
      <c r="Y389" s="26"/>
      <c r="Z389" s="28"/>
      <c r="AA389" s="28"/>
      <c r="AB389" s="28"/>
      <c r="AC389" s="28"/>
      <c r="AD389" s="28"/>
      <c r="AE389" s="28"/>
      <c r="AF389" s="28"/>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row>
    <row r="390" spans="2:100" ht="33.75" customHeight="1">
      <c r="B390" s="26"/>
      <c r="C390" s="27"/>
      <c r="D390" s="26"/>
      <c r="E390" s="26"/>
      <c r="F390" s="26"/>
      <c r="G390" s="26"/>
      <c r="H390" s="26"/>
      <c r="I390" s="26"/>
      <c r="J390" s="26"/>
      <c r="K390" s="26"/>
      <c r="L390" s="26"/>
      <c r="M390" s="26"/>
      <c r="N390" s="26"/>
      <c r="O390" s="26"/>
      <c r="P390" s="26"/>
      <c r="Q390" s="26"/>
      <c r="R390" s="26"/>
      <c r="S390" s="26"/>
      <c r="T390" s="26"/>
      <c r="U390" s="26"/>
      <c r="V390" s="26"/>
      <c r="W390" s="26"/>
      <c r="X390" s="26"/>
      <c r="Y390" s="26"/>
      <c r="Z390" s="28"/>
      <c r="AA390" s="28"/>
      <c r="AB390" s="28"/>
      <c r="AC390" s="28"/>
      <c r="AD390" s="28"/>
      <c r="AE390" s="28"/>
      <c r="AF390" s="28"/>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row>
    <row r="391" spans="2:100" ht="33.75" customHeight="1">
      <c r="B391" s="26"/>
      <c r="C391" s="27"/>
      <c r="D391" s="26"/>
      <c r="E391" s="26"/>
      <c r="F391" s="26"/>
      <c r="G391" s="26"/>
      <c r="H391" s="26"/>
      <c r="I391" s="26"/>
      <c r="J391" s="26"/>
      <c r="K391" s="26"/>
      <c r="L391" s="26"/>
      <c r="M391" s="26"/>
      <c r="N391" s="26"/>
      <c r="O391" s="26"/>
      <c r="P391" s="26"/>
      <c r="Q391" s="26"/>
      <c r="R391" s="26"/>
      <c r="S391" s="26"/>
      <c r="T391" s="26"/>
      <c r="U391" s="26"/>
      <c r="V391" s="26"/>
      <c r="W391" s="26"/>
      <c r="X391" s="26"/>
      <c r="Y391" s="26"/>
      <c r="Z391" s="28"/>
      <c r="AA391" s="28"/>
      <c r="AB391" s="28"/>
      <c r="AC391" s="28"/>
      <c r="AD391" s="28"/>
      <c r="AE391" s="28"/>
      <c r="AF391" s="28"/>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row>
    <row r="392" spans="2:100" ht="33.75" customHeight="1">
      <c r="B392" s="26"/>
      <c r="C392" s="27"/>
      <c r="D392" s="26"/>
      <c r="E392" s="26"/>
      <c r="F392" s="26"/>
      <c r="G392" s="26"/>
      <c r="H392" s="26"/>
      <c r="I392" s="26"/>
      <c r="J392" s="26"/>
      <c r="K392" s="26"/>
      <c r="L392" s="26"/>
      <c r="M392" s="26"/>
      <c r="N392" s="26"/>
      <c r="O392" s="26"/>
      <c r="P392" s="26"/>
      <c r="Q392" s="26"/>
      <c r="R392" s="26"/>
      <c r="S392" s="26"/>
      <c r="T392" s="26"/>
      <c r="U392" s="26"/>
      <c r="V392" s="26"/>
      <c r="W392" s="26"/>
      <c r="X392" s="26"/>
      <c r="Y392" s="26"/>
      <c r="Z392" s="28"/>
      <c r="AA392" s="28"/>
      <c r="AB392" s="28"/>
      <c r="AC392" s="28"/>
      <c r="AD392" s="28"/>
      <c r="AE392" s="28"/>
      <c r="AF392" s="28"/>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row>
    <row r="393" spans="2:100" ht="33.75" customHeight="1">
      <c r="B393" s="26"/>
      <c r="C393" s="27"/>
      <c r="D393" s="26"/>
      <c r="E393" s="26"/>
      <c r="F393" s="26"/>
      <c r="G393" s="26"/>
      <c r="H393" s="26"/>
      <c r="I393" s="26"/>
      <c r="J393" s="26"/>
      <c r="K393" s="26"/>
      <c r="L393" s="26"/>
      <c r="M393" s="26"/>
      <c r="N393" s="26"/>
      <c r="O393" s="26"/>
      <c r="P393" s="26"/>
      <c r="Q393" s="26"/>
      <c r="R393" s="26"/>
      <c r="S393" s="26"/>
      <c r="T393" s="26"/>
      <c r="U393" s="26"/>
      <c r="V393" s="26"/>
      <c r="W393" s="26"/>
      <c r="X393" s="26"/>
      <c r="Y393" s="26"/>
      <c r="Z393" s="28"/>
      <c r="AA393" s="28"/>
      <c r="AB393" s="28"/>
      <c r="AC393" s="28"/>
      <c r="AD393" s="28"/>
      <c r="AE393" s="28"/>
      <c r="AF393" s="28"/>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row>
    <row r="394" spans="2:100" ht="33.75" customHeight="1">
      <c r="B394" s="26"/>
      <c r="C394" s="27"/>
      <c r="D394" s="26"/>
      <c r="E394" s="26"/>
      <c r="F394" s="26"/>
      <c r="G394" s="26"/>
      <c r="H394" s="26"/>
      <c r="I394" s="26"/>
      <c r="J394" s="26"/>
      <c r="K394" s="26"/>
      <c r="L394" s="26"/>
      <c r="M394" s="26"/>
      <c r="N394" s="26"/>
      <c r="O394" s="26"/>
      <c r="P394" s="26"/>
      <c r="Q394" s="26"/>
      <c r="R394" s="26"/>
      <c r="S394" s="26"/>
      <c r="T394" s="26"/>
      <c r="U394" s="26"/>
      <c r="V394" s="26"/>
      <c r="W394" s="26"/>
      <c r="X394" s="26"/>
      <c r="Y394" s="26"/>
      <c r="Z394" s="28"/>
      <c r="AA394" s="28"/>
      <c r="AB394" s="28"/>
      <c r="AC394" s="28"/>
      <c r="AD394" s="28"/>
      <c r="AE394" s="28"/>
      <c r="AF394" s="28"/>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row>
    <row r="395" spans="2:100" ht="33.75" customHeight="1">
      <c r="B395" s="26"/>
      <c r="C395" s="27"/>
      <c r="D395" s="26"/>
      <c r="E395" s="26"/>
      <c r="F395" s="26"/>
      <c r="G395" s="26"/>
      <c r="H395" s="26"/>
      <c r="I395" s="26"/>
      <c r="J395" s="26"/>
      <c r="K395" s="26"/>
      <c r="L395" s="26"/>
      <c r="M395" s="26"/>
      <c r="N395" s="26"/>
      <c r="O395" s="26"/>
      <c r="P395" s="26"/>
      <c r="Q395" s="26"/>
      <c r="R395" s="26"/>
      <c r="S395" s="26"/>
      <c r="T395" s="26"/>
      <c r="U395" s="26"/>
      <c r="V395" s="26"/>
      <c r="W395" s="26"/>
      <c r="X395" s="26"/>
      <c r="Y395" s="26"/>
      <c r="Z395" s="28"/>
      <c r="AA395" s="28"/>
      <c r="AB395" s="28"/>
      <c r="AC395" s="28"/>
      <c r="AD395" s="28"/>
      <c r="AE395" s="28"/>
      <c r="AF395" s="28"/>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row>
    <row r="396" spans="2:100" ht="33.75" customHeight="1">
      <c r="B396" s="26"/>
      <c r="C396" s="27"/>
      <c r="D396" s="26"/>
      <c r="E396" s="26"/>
      <c r="F396" s="26"/>
      <c r="G396" s="26"/>
      <c r="H396" s="26"/>
      <c r="I396" s="26"/>
      <c r="J396" s="26"/>
      <c r="K396" s="26"/>
      <c r="L396" s="26"/>
      <c r="M396" s="26"/>
      <c r="N396" s="26"/>
      <c r="O396" s="26"/>
      <c r="P396" s="26"/>
      <c r="Q396" s="26"/>
      <c r="R396" s="26"/>
      <c r="S396" s="26"/>
      <c r="T396" s="26"/>
      <c r="U396" s="26"/>
      <c r="V396" s="26"/>
      <c r="W396" s="26"/>
      <c r="X396" s="26"/>
      <c r="Y396" s="26"/>
      <c r="Z396" s="28"/>
      <c r="AA396" s="28"/>
      <c r="AB396" s="28"/>
      <c r="AC396" s="28"/>
      <c r="AD396" s="28"/>
      <c r="AE396" s="28"/>
      <c r="AF396" s="28"/>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row>
    <row r="397" spans="2:100" ht="33.75" customHeight="1">
      <c r="B397" s="26"/>
      <c r="C397" s="27"/>
      <c r="D397" s="26"/>
      <c r="E397" s="26"/>
      <c r="F397" s="26"/>
      <c r="G397" s="26"/>
      <c r="H397" s="26"/>
      <c r="I397" s="26"/>
      <c r="J397" s="26"/>
      <c r="K397" s="26"/>
      <c r="L397" s="26"/>
      <c r="M397" s="26"/>
      <c r="N397" s="26"/>
      <c r="O397" s="26"/>
      <c r="P397" s="26"/>
      <c r="Q397" s="26"/>
      <c r="R397" s="26"/>
      <c r="S397" s="26"/>
      <c r="T397" s="26"/>
      <c r="U397" s="26"/>
      <c r="V397" s="26"/>
      <c r="W397" s="26"/>
      <c r="X397" s="26"/>
      <c r="Y397" s="26"/>
      <c r="Z397" s="28"/>
      <c r="AA397" s="28"/>
      <c r="AB397" s="28"/>
      <c r="AC397" s="28"/>
      <c r="AD397" s="28"/>
      <c r="AE397" s="28"/>
      <c r="AF397" s="28"/>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row>
    <row r="398" spans="2:100" ht="33.75" customHeight="1">
      <c r="B398" s="26"/>
      <c r="C398" s="27"/>
      <c r="D398" s="26"/>
      <c r="E398" s="26"/>
      <c r="F398" s="26"/>
      <c r="G398" s="26"/>
      <c r="H398" s="26"/>
      <c r="I398" s="26"/>
      <c r="J398" s="26"/>
      <c r="K398" s="26"/>
      <c r="L398" s="26"/>
      <c r="M398" s="26"/>
      <c r="N398" s="26"/>
      <c r="O398" s="26"/>
      <c r="P398" s="26"/>
      <c r="Q398" s="26"/>
      <c r="R398" s="26"/>
      <c r="S398" s="26"/>
      <c r="T398" s="26"/>
      <c r="U398" s="26"/>
      <c r="V398" s="26"/>
      <c r="W398" s="26"/>
      <c r="X398" s="26"/>
      <c r="Y398" s="26"/>
      <c r="Z398" s="28"/>
      <c r="AA398" s="28"/>
      <c r="AB398" s="28"/>
      <c r="AC398" s="28"/>
      <c r="AD398" s="28"/>
      <c r="AE398" s="28"/>
      <c r="AF398" s="28"/>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row>
    <row r="399" spans="2:100" ht="33.75" customHeight="1">
      <c r="B399" s="26"/>
      <c r="C399" s="27"/>
      <c r="D399" s="26"/>
      <c r="E399" s="26"/>
      <c r="F399" s="26"/>
      <c r="G399" s="26"/>
      <c r="H399" s="26"/>
      <c r="I399" s="26"/>
      <c r="J399" s="26"/>
      <c r="K399" s="26"/>
      <c r="L399" s="26"/>
      <c r="M399" s="26"/>
      <c r="N399" s="26"/>
      <c r="O399" s="26"/>
      <c r="P399" s="26"/>
      <c r="Q399" s="26"/>
      <c r="R399" s="26"/>
      <c r="S399" s="26"/>
      <c r="T399" s="26"/>
      <c r="U399" s="26"/>
      <c r="V399" s="26"/>
      <c r="W399" s="26"/>
      <c r="X399" s="26"/>
      <c r="Y399" s="26"/>
      <c r="Z399" s="28"/>
      <c r="AA399" s="28"/>
      <c r="AB399" s="28"/>
      <c r="AC399" s="28"/>
      <c r="AD399" s="28"/>
      <c r="AE399" s="28"/>
      <c r="AF399" s="28"/>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row>
    <row r="400" spans="2:100" ht="33.75" customHeight="1">
      <c r="B400" s="26"/>
      <c r="C400" s="27"/>
      <c r="D400" s="26"/>
      <c r="E400" s="26"/>
      <c r="F400" s="26"/>
      <c r="G400" s="26"/>
      <c r="H400" s="26"/>
      <c r="I400" s="26"/>
      <c r="J400" s="26"/>
      <c r="K400" s="26"/>
      <c r="L400" s="26"/>
      <c r="M400" s="26"/>
      <c r="N400" s="26"/>
      <c r="O400" s="26"/>
      <c r="P400" s="26"/>
      <c r="Q400" s="26"/>
      <c r="R400" s="26"/>
      <c r="S400" s="26"/>
      <c r="T400" s="26"/>
      <c r="U400" s="26"/>
      <c r="V400" s="26"/>
      <c r="W400" s="26"/>
      <c r="X400" s="26"/>
      <c r="Y400" s="26"/>
      <c r="Z400" s="28"/>
      <c r="AA400" s="28"/>
      <c r="AB400" s="28"/>
      <c r="AC400" s="28"/>
      <c r="AD400" s="28"/>
      <c r="AE400" s="28"/>
      <c r="AF400" s="28"/>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row>
    <row r="401" spans="2:100" ht="33.75" customHeight="1">
      <c r="B401" s="26"/>
      <c r="C401" s="27"/>
      <c r="D401" s="26"/>
      <c r="E401" s="26"/>
      <c r="F401" s="26"/>
      <c r="G401" s="26"/>
      <c r="H401" s="26"/>
      <c r="I401" s="26"/>
      <c r="J401" s="26"/>
      <c r="K401" s="26"/>
      <c r="L401" s="26"/>
      <c r="M401" s="26"/>
      <c r="N401" s="26"/>
      <c r="O401" s="26"/>
      <c r="P401" s="26"/>
      <c r="Q401" s="26"/>
      <c r="R401" s="26"/>
      <c r="S401" s="26"/>
      <c r="T401" s="26"/>
      <c r="U401" s="26"/>
      <c r="V401" s="26"/>
      <c r="W401" s="26"/>
      <c r="X401" s="26"/>
      <c r="Y401" s="26"/>
      <c r="Z401" s="28"/>
      <c r="AA401" s="28"/>
      <c r="AB401" s="28"/>
      <c r="AC401" s="28"/>
      <c r="AD401" s="28"/>
      <c r="AE401" s="28"/>
      <c r="AF401" s="28"/>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row>
    <row r="402" spans="2:100" ht="33.75" customHeight="1">
      <c r="B402" s="26"/>
      <c r="C402" s="27"/>
      <c r="D402" s="26"/>
      <c r="E402" s="26"/>
      <c r="F402" s="26"/>
      <c r="G402" s="26"/>
      <c r="H402" s="26"/>
      <c r="I402" s="26"/>
      <c r="J402" s="26"/>
      <c r="K402" s="26"/>
      <c r="L402" s="26"/>
      <c r="M402" s="26"/>
      <c r="N402" s="26"/>
      <c r="O402" s="26"/>
      <c r="P402" s="26"/>
      <c r="Q402" s="26"/>
      <c r="R402" s="26"/>
      <c r="S402" s="26"/>
      <c r="T402" s="26"/>
      <c r="U402" s="26"/>
      <c r="V402" s="26"/>
      <c r="W402" s="26"/>
      <c r="X402" s="26"/>
      <c r="Y402" s="26"/>
      <c r="Z402" s="28"/>
      <c r="AA402" s="28"/>
      <c r="AB402" s="28"/>
      <c r="AC402" s="28"/>
      <c r="AD402" s="28"/>
      <c r="AE402" s="28"/>
      <c r="AF402" s="28"/>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row>
    <row r="403" spans="2:100" ht="33.75" customHeight="1">
      <c r="B403" s="26"/>
      <c r="C403" s="27"/>
      <c r="D403" s="26"/>
      <c r="E403" s="26"/>
      <c r="F403" s="26"/>
      <c r="G403" s="26"/>
      <c r="H403" s="26"/>
      <c r="I403" s="26"/>
      <c r="J403" s="26"/>
      <c r="K403" s="26"/>
      <c r="L403" s="26"/>
      <c r="M403" s="26"/>
      <c r="N403" s="26"/>
      <c r="O403" s="26"/>
      <c r="P403" s="26"/>
      <c r="Q403" s="26"/>
      <c r="R403" s="26"/>
      <c r="S403" s="26"/>
      <c r="T403" s="26"/>
      <c r="U403" s="26"/>
      <c r="V403" s="26"/>
      <c r="W403" s="26"/>
      <c r="X403" s="26"/>
      <c r="Y403" s="26"/>
      <c r="Z403" s="28"/>
      <c r="AA403" s="28"/>
      <c r="AB403" s="28"/>
      <c r="AC403" s="28"/>
      <c r="AD403" s="28"/>
      <c r="AE403" s="28"/>
      <c r="AF403" s="28"/>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row>
    <row r="404" spans="2:100" ht="33.75" customHeight="1">
      <c r="B404" s="26"/>
      <c r="C404" s="27"/>
      <c r="D404" s="26"/>
      <c r="E404" s="26"/>
      <c r="F404" s="26"/>
      <c r="G404" s="26"/>
      <c r="H404" s="26"/>
      <c r="I404" s="26"/>
      <c r="J404" s="26"/>
      <c r="K404" s="26"/>
      <c r="L404" s="26"/>
      <c r="M404" s="26"/>
      <c r="N404" s="26"/>
      <c r="O404" s="26"/>
      <c r="P404" s="26"/>
      <c r="Q404" s="26"/>
      <c r="R404" s="26"/>
      <c r="S404" s="26"/>
      <c r="T404" s="26"/>
      <c r="U404" s="26"/>
      <c r="V404" s="26"/>
      <c r="W404" s="26"/>
      <c r="X404" s="26"/>
      <c r="Y404" s="26"/>
      <c r="Z404" s="28"/>
      <c r="AA404" s="28"/>
      <c r="AB404" s="28"/>
      <c r="AC404" s="28"/>
      <c r="AD404" s="28"/>
      <c r="AE404" s="28"/>
      <c r="AF404" s="28"/>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row>
    <row r="405" spans="2:100" ht="33.75" customHeight="1">
      <c r="B405" s="26"/>
      <c r="C405" s="27"/>
      <c r="D405" s="26"/>
      <c r="E405" s="26"/>
      <c r="F405" s="26"/>
      <c r="G405" s="26"/>
      <c r="H405" s="26"/>
      <c r="I405" s="26"/>
      <c r="J405" s="26"/>
      <c r="K405" s="26"/>
      <c r="L405" s="26"/>
      <c r="M405" s="26"/>
      <c r="N405" s="26"/>
      <c r="O405" s="26"/>
      <c r="P405" s="26"/>
      <c r="Q405" s="26"/>
      <c r="R405" s="26"/>
      <c r="S405" s="26"/>
      <c r="T405" s="26"/>
      <c r="U405" s="26"/>
      <c r="V405" s="26"/>
      <c r="W405" s="26"/>
      <c r="X405" s="26"/>
      <c r="Y405" s="26"/>
      <c r="Z405" s="28"/>
      <c r="AA405" s="28"/>
      <c r="AB405" s="28"/>
      <c r="AC405" s="28"/>
      <c r="AD405" s="28"/>
      <c r="AE405" s="28"/>
      <c r="AF405" s="28"/>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row>
    <row r="406" spans="2:100" ht="33.75" customHeight="1">
      <c r="B406" s="26"/>
      <c r="C406" s="27"/>
      <c r="D406" s="26"/>
      <c r="E406" s="26"/>
      <c r="F406" s="26"/>
      <c r="G406" s="26"/>
      <c r="H406" s="26"/>
      <c r="I406" s="26"/>
      <c r="J406" s="26"/>
      <c r="K406" s="26"/>
      <c r="L406" s="26"/>
      <c r="M406" s="26"/>
      <c r="N406" s="26"/>
      <c r="O406" s="26"/>
      <c r="P406" s="26"/>
      <c r="Q406" s="26"/>
      <c r="R406" s="26"/>
      <c r="S406" s="26"/>
      <c r="T406" s="26"/>
      <c r="U406" s="26"/>
      <c r="V406" s="26"/>
      <c r="W406" s="26"/>
      <c r="X406" s="26"/>
      <c r="Y406" s="26"/>
      <c r="Z406" s="28"/>
      <c r="AA406" s="28"/>
      <c r="AB406" s="28"/>
      <c r="AC406" s="28"/>
      <c r="AD406" s="28"/>
      <c r="AE406" s="28"/>
      <c r="AF406" s="28"/>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row>
    <row r="407" spans="2:100" ht="33.75" customHeight="1">
      <c r="B407" s="26"/>
      <c r="C407" s="27"/>
      <c r="D407" s="26"/>
      <c r="E407" s="26"/>
      <c r="F407" s="26"/>
      <c r="G407" s="26"/>
      <c r="H407" s="26"/>
      <c r="I407" s="26"/>
      <c r="J407" s="26"/>
      <c r="K407" s="26"/>
      <c r="L407" s="26"/>
      <c r="M407" s="26"/>
      <c r="N407" s="26"/>
      <c r="O407" s="26"/>
      <c r="P407" s="26"/>
      <c r="Q407" s="26"/>
      <c r="R407" s="26"/>
      <c r="S407" s="26"/>
      <c r="T407" s="26"/>
      <c r="U407" s="26"/>
      <c r="V407" s="26"/>
      <c r="W407" s="26"/>
      <c r="X407" s="26"/>
      <c r="Y407" s="26"/>
      <c r="Z407" s="28"/>
      <c r="AA407" s="28"/>
      <c r="AB407" s="28"/>
      <c r="AC407" s="28"/>
      <c r="AD407" s="28"/>
      <c r="AE407" s="28"/>
      <c r="AF407" s="28"/>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row>
    <row r="408" spans="2:100" ht="33.75" customHeight="1">
      <c r="B408" s="26"/>
      <c r="C408" s="27"/>
      <c r="D408" s="26"/>
      <c r="E408" s="26"/>
      <c r="F408" s="26"/>
      <c r="G408" s="26"/>
      <c r="H408" s="26"/>
      <c r="I408" s="26"/>
      <c r="J408" s="26"/>
      <c r="K408" s="26"/>
      <c r="L408" s="26"/>
      <c r="M408" s="26"/>
      <c r="N408" s="26"/>
      <c r="O408" s="26"/>
      <c r="P408" s="26"/>
      <c r="Q408" s="26"/>
      <c r="R408" s="26"/>
      <c r="S408" s="26"/>
      <c r="T408" s="26"/>
      <c r="U408" s="26"/>
      <c r="V408" s="26"/>
      <c r="W408" s="26"/>
      <c r="X408" s="26"/>
      <c r="Y408" s="26"/>
      <c r="Z408" s="28"/>
      <c r="AA408" s="28"/>
      <c r="AB408" s="28"/>
      <c r="AC408" s="28"/>
      <c r="AD408" s="28"/>
      <c r="AE408" s="28"/>
      <c r="AF408" s="28"/>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row>
    <row r="409" spans="2:100" ht="33.75" customHeight="1">
      <c r="B409" s="26"/>
      <c r="C409" s="27"/>
      <c r="D409" s="26"/>
      <c r="E409" s="26"/>
      <c r="F409" s="26"/>
      <c r="G409" s="26"/>
      <c r="H409" s="26"/>
      <c r="I409" s="26"/>
      <c r="J409" s="26"/>
      <c r="K409" s="26"/>
      <c r="L409" s="26"/>
      <c r="M409" s="26"/>
      <c r="N409" s="26"/>
      <c r="O409" s="26"/>
      <c r="P409" s="26"/>
      <c r="Q409" s="26"/>
      <c r="R409" s="26"/>
      <c r="S409" s="26"/>
      <c r="T409" s="26"/>
      <c r="U409" s="26"/>
      <c r="V409" s="26"/>
      <c r="W409" s="26"/>
      <c r="X409" s="26"/>
      <c r="Y409" s="26"/>
      <c r="Z409" s="28"/>
      <c r="AA409" s="28"/>
      <c r="AB409" s="28"/>
      <c r="AC409" s="28"/>
      <c r="AD409" s="28"/>
      <c r="AE409" s="28"/>
      <c r="AF409" s="28"/>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row>
    <row r="410" spans="2:100" ht="33.75" customHeight="1">
      <c r="B410" s="26"/>
      <c r="C410" s="27"/>
      <c r="D410" s="26"/>
      <c r="E410" s="26"/>
      <c r="F410" s="26"/>
      <c r="G410" s="26"/>
      <c r="H410" s="26"/>
      <c r="I410" s="26"/>
      <c r="J410" s="26"/>
      <c r="K410" s="26"/>
      <c r="L410" s="26"/>
      <c r="M410" s="26"/>
      <c r="N410" s="26"/>
      <c r="O410" s="26"/>
      <c r="P410" s="26"/>
      <c r="Q410" s="26"/>
      <c r="R410" s="26"/>
      <c r="S410" s="26"/>
      <c r="T410" s="26"/>
      <c r="U410" s="26"/>
      <c r="V410" s="26"/>
      <c r="W410" s="26"/>
      <c r="X410" s="26"/>
      <c r="Y410" s="26"/>
      <c r="Z410" s="28"/>
      <c r="AA410" s="28"/>
      <c r="AB410" s="28"/>
      <c r="AC410" s="28"/>
      <c r="AD410" s="28"/>
      <c r="AE410" s="28"/>
      <c r="AF410" s="28"/>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row>
    <row r="411" spans="2:100" ht="33.75" customHeight="1">
      <c r="B411" s="26"/>
      <c r="C411" s="27"/>
      <c r="D411" s="26"/>
      <c r="E411" s="26"/>
      <c r="F411" s="26"/>
      <c r="G411" s="26"/>
      <c r="H411" s="26"/>
      <c r="I411" s="26"/>
      <c r="J411" s="26"/>
      <c r="K411" s="26"/>
      <c r="L411" s="26"/>
      <c r="M411" s="26"/>
      <c r="N411" s="26"/>
      <c r="O411" s="26"/>
      <c r="P411" s="26"/>
      <c r="Q411" s="26"/>
      <c r="R411" s="26"/>
      <c r="S411" s="26"/>
      <c r="T411" s="26"/>
      <c r="U411" s="26"/>
      <c r="V411" s="26"/>
      <c r="W411" s="26"/>
      <c r="X411" s="26"/>
      <c r="Y411" s="26"/>
      <c r="Z411" s="28"/>
      <c r="AA411" s="28"/>
      <c r="AB411" s="28"/>
      <c r="AC411" s="28"/>
      <c r="AD411" s="28"/>
      <c r="AE411" s="28"/>
      <c r="AF411" s="28"/>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row>
    <row r="412" spans="2:100" ht="33.75" customHeight="1">
      <c r="B412" s="26"/>
      <c r="C412" s="27"/>
      <c r="D412" s="26"/>
      <c r="E412" s="26"/>
      <c r="F412" s="26"/>
      <c r="G412" s="26"/>
      <c r="H412" s="26"/>
      <c r="I412" s="26"/>
      <c r="J412" s="26"/>
      <c r="K412" s="26"/>
      <c r="L412" s="26"/>
      <c r="M412" s="26"/>
      <c r="N412" s="26"/>
      <c r="O412" s="26"/>
      <c r="P412" s="26"/>
      <c r="Q412" s="26"/>
      <c r="R412" s="26"/>
      <c r="S412" s="26"/>
      <c r="T412" s="26"/>
      <c r="U412" s="26"/>
      <c r="V412" s="26"/>
      <c r="W412" s="26"/>
      <c r="X412" s="26"/>
      <c r="Y412" s="26"/>
      <c r="Z412" s="28"/>
      <c r="AA412" s="28"/>
      <c r="AB412" s="28"/>
      <c r="AC412" s="28"/>
      <c r="AD412" s="28"/>
      <c r="AE412" s="28"/>
      <c r="AF412" s="28"/>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row>
    <row r="413" spans="2:100" ht="33.75" customHeight="1">
      <c r="B413" s="26"/>
      <c r="C413" s="27"/>
      <c r="D413" s="26"/>
      <c r="E413" s="26"/>
      <c r="F413" s="26"/>
      <c r="G413" s="26"/>
      <c r="H413" s="26"/>
      <c r="I413" s="26"/>
      <c r="J413" s="26"/>
      <c r="K413" s="26"/>
      <c r="L413" s="26"/>
      <c r="M413" s="26"/>
      <c r="N413" s="26"/>
      <c r="O413" s="26"/>
      <c r="P413" s="26"/>
      <c r="Q413" s="26"/>
      <c r="R413" s="26"/>
      <c r="S413" s="26"/>
      <c r="T413" s="26"/>
      <c r="U413" s="26"/>
      <c r="V413" s="26"/>
      <c r="W413" s="26"/>
      <c r="X413" s="26"/>
      <c r="Y413" s="26"/>
      <c r="Z413" s="28"/>
      <c r="AA413" s="28"/>
      <c r="AB413" s="28"/>
      <c r="AC413" s="28"/>
      <c r="AD413" s="28"/>
      <c r="AE413" s="28"/>
      <c r="AF413" s="28"/>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row>
    <row r="414" spans="2:100" ht="33.75" customHeight="1">
      <c r="B414" s="26"/>
      <c r="C414" s="27"/>
      <c r="D414" s="26"/>
      <c r="E414" s="26"/>
      <c r="F414" s="26"/>
      <c r="G414" s="26"/>
      <c r="H414" s="26"/>
      <c r="I414" s="26"/>
      <c r="J414" s="26"/>
      <c r="K414" s="26"/>
      <c r="L414" s="26"/>
      <c r="M414" s="26"/>
      <c r="N414" s="26"/>
      <c r="O414" s="26"/>
      <c r="P414" s="26"/>
      <c r="Q414" s="26"/>
      <c r="R414" s="26"/>
      <c r="S414" s="26"/>
      <c r="T414" s="26"/>
      <c r="U414" s="26"/>
      <c r="V414" s="26"/>
      <c r="W414" s="26"/>
      <c r="X414" s="26"/>
      <c r="Y414" s="26"/>
      <c r="Z414" s="28"/>
      <c r="AA414" s="28"/>
      <c r="AB414" s="28"/>
      <c r="AC414" s="28"/>
      <c r="AD414" s="28"/>
      <c r="AE414" s="28"/>
      <c r="AF414" s="28"/>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row>
    <row r="415" spans="2:100" ht="33.75" customHeight="1">
      <c r="B415" s="26"/>
      <c r="C415" s="27"/>
      <c r="D415" s="26"/>
      <c r="E415" s="26"/>
      <c r="F415" s="26"/>
      <c r="G415" s="26"/>
      <c r="H415" s="26"/>
      <c r="I415" s="26"/>
      <c r="J415" s="26"/>
      <c r="K415" s="26"/>
      <c r="L415" s="26"/>
      <c r="M415" s="26"/>
      <c r="N415" s="26"/>
      <c r="O415" s="26"/>
      <c r="P415" s="26"/>
      <c r="Q415" s="26"/>
      <c r="R415" s="26"/>
      <c r="S415" s="26"/>
      <c r="T415" s="26"/>
      <c r="U415" s="26"/>
      <c r="V415" s="26"/>
      <c r="W415" s="26"/>
      <c r="X415" s="26"/>
      <c r="Y415" s="26"/>
      <c r="Z415" s="28"/>
      <c r="AA415" s="28"/>
      <c r="AB415" s="28"/>
      <c r="AC415" s="28"/>
      <c r="AD415" s="28"/>
      <c r="AE415" s="28"/>
      <c r="AF415" s="28"/>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row>
    <row r="416" spans="2:100" ht="33.75" customHeight="1">
      <c r="B416" s="26"/>
      <c r="C416" s="27"/>
      <c r="D416" s="26"/>
      <c r="E416" s="26"/>
      <c r="F416" s="26"/>
      <c r="G416" s="26"/>
      <c r="H416" s="26"/>
      <c r="I416" s="26"/>
      <c r="J416" s="26"/>
      <c r="K416" s="26"/>
      <c r="L416" s="26"/>
      <c r="M416" s="26"/>
      <c r="N416" s="26"/>
      <c r="O416" s="26"/>
      <c r="P416" s="26"/>
      <c r="Q416" s="26"/>
      <c r="R416" s="26"/>
      <c r="S416" s="26"/>
      <c r="T416" s="26"/>
      <c r="U416" s="26"/>
      <c r="V416" s="26"/>
      <c r="W416" s="26"/>
      <c r="X416" s="26"/>
      <c r="Y416" s="26"/>
      <c r="Z416" s="28"/>
      <c r="AA416" s="28"/>
      <c r="AB416" s="28"/>
      <c r="AC416" s="28"/>
      <c r="AD416" s="28"/>
      <c r="AE416" s="28"/>
      <c r="AF416" s="28"/>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row>
    <row r="417" spans="2:100" ht="33.75" customHeight="1">
      <c r="B417" s="26"/>
      <c r="C417" s="27"/>
      <c r="D417" s="26"/>
      <c r="E417" s="26"/>
      <c r="F417" s="26"/>
      <c r="G417" s="26"/>
      <c r="H417" s="26"/>
      <c r="I417" s="26"/>
      <c r="J417" s="26"/>
      <c r="K417" s="26"/>
      <c r="L417" s="26"/>
      <c r="M417" s="26"/>
      <c r="N417" s="26"/>
      <c r="O417" s="26"/>
      <c r="P417" s="26"/>
      <c r="Q417" s="26"/>
      <c r="R417" s="26"/>
      <c r="S417" s="26"/>
      <c r="T417" s="26"/>
      <c r="U417" s="26"/>
      <c r="V417" s="26"/>
      <c r="W417" s="26"/>
      <c r="X417" s="26"/>
      <c r="Y417" s="26"/>
      <c r="Z417" s="28"/>
      <c r="AA417" s="28"/>
      <c r="AB417" s="28"/>
      <c r="AC417" s="28"/>
      <c r="AD417" s="28"/>
      <c r="AE417" s="28"/>
      <c r="AF417" s="28"/>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row>
    <row r="418" spans="2:100" ht="33.75" customHeight="1">
      <c r="B418" s="26"/>
      <c r="C418" s="27"/>
      <c r="D418" s="26"/>
      <c r="E418" s="26"/>
      <c r="F418" s="26"/>
      <c r="G418" s="26"/>
      <c r="H418" s="26"/>
      <c r="I418" s="26"/>
      <c r="J418" s="26"/>
      <c r="K418" s="26"/>
      <c r="L418" s="26"/>
      <c r="M418" s="26"/>
      <c r="N418" s="26"/>
      <c r="O418" s="26"/>
      <c r="P418" s="26"/>
      <c r="Q418" s="26"/>
      <c r="R418" s="26"/>
      <c r="S418" s="26"/>
      <c r="T418" s="26"/>
      <c r="U418" s="26"/>
      <c r="V418" s="26"/>
      <c r="W418" s="26"/>
      <c r="X418" s="26"/>
      <c r="Y418" s="26"/>
      <c r="Z418" s="28"/>
      <c r="AA418" s="28"/>
      <c r="AB418" s="28"/>
      <c r="AC418" s="28"/>
      <c r="AD418" s="28"/>
      <c r="AE418" s="28"/>
      <c r="AF418" s="28"/>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row>
    <row r="419" spans="2:100" ht="33.75" customHeight="1">
      <c r="B419" s="26"/>
      <c r="C419" s="27"/>
      <c r="D419" s="26"/>
      <c r="E419" s="26"/>
      <c r="F419" s="26"/>
      <c r="G419" s="26"/>
      <c r="H419" s="26"/>
      <c r="I419" s="26"/>
      <c r="J419" s="26"/>
      <c r="K419" s="26"/>
      <c r="L419" s="26"/>
      <c r="M419" s="26"/>
      <c r="N419" s="26"/>
      <c r="O419" s="26"/>
      <c r="P419" s="26"/>
      <c r="Q419" s="26"/>
      <c r="R419" s="26"/>
      <c r="S419" s="26"/>
      <c r="T419" s="26"/>
      <c r="U419" s="26"/>
      <c r="V419" s="26"/>
      <c r="W419" s="26"/>
      <c r="X419" s="26"/>
      <c r="Y419" s="26"/>
      <c r="Z419" s="28"/>
      <c r="AA419" s="28"/>
      <c r="AB419" s="28"/>
      <c r="AC419" s="28"/>
      <c r="AD419" s="28"/>
      <c r="AE419" s="28"/>
      <c r="AF419" s="28"/>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row>
    <row r="420" spans="2:100" ht="33.75" customHeight="1">
      <c r="B420" s="26"/>
      <c r="C420" s="27"/>
      <c r="D420" s="26"/>
      <c r="E420" s="26"/>
      <c r="F420" s="26"/>
      <c r="G420" s="26"/>
      <c r="H420" s="26"/>
      <c r="I420" s="26"/>
      <c r="J420" s="26"/>
      <c r="K420" s="26"/>
      <c r="L420" s="26"/>
      <c r="M420" s="26"/>
      <c r="N420" s="26"/>
      <c r="O420" s="26"/>
      <c r="P420" s="26"/>
      <c r="Q420" s="26"/>
      <c r="R420" s="26"/>
      <c r="S420" s="26"/>
      <c r="T420" s="26"/>
      <c r="U420" s="26"/>
      <c r="V420" s="26"/>
      <c r="W420" s="26"/>
      <c r="X420" s="26"/>
      <c r="Y420" s="26"/>
      <c r="Z420" s="28"/>
      <c r="AA420" s="28"/>
      <c r="AB420" s="28"/>
      <c r="AC420" s="28"/>
      <c r="AD420" s="28"/>
      <c r="AE420" s="28"/>
      <c r="AF420" s="28"/>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row>
    <row r="421" spans="2:100" ht="33.75" customHeight="1">
      <c r="B421" s="26"/>
      <c r="C421" s="27"/>
      <c r="D421" s="26"/>
      <c r="E421" s="26"/>
      <c r="F421" s="26"/>
      <c r="G421" s="26"/>
      <c r="H421" s="26"/>
      <c r="I421" s="26"/>
      <c r="J421" s="26"/>
      <c r="K421" s="26"/>
      <c r="L421" s="26"/>
      <c r="M421" s="26"/>
      <c r="N421" s="26"/>
      <c r="O421" s="26"/>
      <c r="P421" s="26"/>
      <c r="Q421" s="26"/>
      <c r="R421" s="26"/>
      <c r="S421" s="26"/>
      <c r="T421" s="26"/>
      <c r="U421" s="26"/>
      <c r="V421" s="26"/>
      <c r="W421" s="26"/>
      <c r="X421" s="26"/>
      <c r="Y421" s="26"/>
      <c r="Z421" s="28"/>
      <c r="AA421" s="28"/>
      <c r="AB421" s="28"/>
      <c r="AC421" s="28"/>
      <c r="AD421" s="28"/>
      <c r="AE421" s="28"/>
      <c r="AF421" s="28"/>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row>
    <row r="422" spans="2:100" ht="33.75" customHeight="1">
      <c r="B422" s="26"/>
      <c r="C422" s="27"/>
      <c r="D422" s="26"/>
      <c r="E422" s="26"/>
      <c r="F422" s="26"/>
      <c r="G422" s="26"/>
      <c r="H422" s="26"/>
      <c r="I422" s="26"/>
      <c r="J422" s="26"/>
      <c r="K422" s="26"/>
      <c r="L422" s="26"/>
      <c r="M422" s="26"/>
      <c r="N422" s="26"/>
      <c r="O422" s="26"/>
      <c r="P422" s="26"/>
      <c r="Q422" s="26"/>
      <c r="R422" s="26"/>
      <c r="S422" s="26"/>
      <c r="T422" s="26"/>
      <c r="U422" s="26"/>
      <c r="V422" s="26"/>
      <c r="W422" s="26"/>
      <c r="X422" s="26"/>
      <c r="Y422" s="26"/>
      <c r="Z422" s="28"/>
      <c r="AA422" s="28"/>
      <c r="AB422" s="28"/>
      <c r="AC422" s="28"/>
      <c r="AD422" s="28"/>
      <c r="AE422" s="28"/>
      <c r="AF422" s="28"/>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row>
    <row r="423" spans="2:100" ht="33.75" customHeight="1">
      <c r="B423" s="26"/>
      <c r="C423" s="27"/>
      <c r="D423" s="26"/>
      <c r="E423" s="26"/>
      <c r="F423" s="26"/>
      <c r="G423" s="26"/>
      <c r="H423" s="26"/>
      <c r="I423" s="26"/>
      <c r="J423" s="26"/>
      <c r="K423" s="26"/>
      <c r="L423" s="26"/>
      <c r="M423" s="26"/>
      <c r="N423" s="26"/>
      <c r="O423" s="26"/>
      <c r="P423" s="26"/>
      <c r="Q423" s="26"/>
      <c r="R423" s="26"/>
      <c r="S423" s="26"/>
      <c r="T423" s="26"/>
      <c r="U423" s="26"/>
      <c r="V423" s="26"/>
      <c r="W423" s="26"/>
      <c r="X423" s="26"/>
      <c r="Y423" s="26"/>
      <c r="Z423" s="28"/>
      <c r="AA423" s="28"/>
      <c r="AB423" s="28"/>
      <c r="AC423" s="28"/>
      <c r="AD423" s="28"/>
      <c r="AE423" s="28"/>
      <c r="AF423" s="28"/>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row>
    <row r="424" spans="2:100" ht="33.75" customHeight="1">
      <c r="B424" s="26"/>
      <c r="C424" s="27"/>
      <c r="D424" s="26"/>
      <c r="E424" s="26"/>
      <c r="F424" s="26"/>
      <c r="G424" s="26"/>
      <c r="H424" s="26"/>
      <c r="I424" s="26"/>
      <c r="J424" s="26"/>
      <c r="K424" s="26"/>
      <c r="L424" s="26"/>
      <c r="M424" s="26"/>
      <c r="N424" s="26"/>
      <c r="O424" s="26"/>
      <c r="P424" s="26"/>
      <c r="Q424" s="26"/>
      <c r="R424" s="26"/>
      <c r="S424" s="26"/>
      <c r="T424" s="26"/>
      <c r="U424" s="26"/>
      <c r="V424" s="26"/>
      <c r="W424" s="26"/>
      <c r="X424" s="26"/>
      <c r="Y424" s="26"/>
      <c r="Z424" s="28"/>
      <c r="AA424" s="28"/>
      <c r="AB424" s="28"/>
      <c r="AC424" s="28"/>
      <c r="AD424" s="28"/>
      <c r="AE424" s="28"/>
      <c r="AF424" s="28"/>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row>
    <row r="425" spans="2:100" ht="33.75" customHeight="1">
      <c r="B425" s="26"/>
      <c r="C425" s="27"/>
      <c r="D425" s="26"/>
      <c r="E425" s="26"/>
      <c r="F425" s="26"/>
      <c r="G425" s="26"/>
      <c r="H425" s="26"/>
      <c r="I425" s="26"/>
      <c r="J425" s="26"/>
      <c r="K425" s="26"/>
      <c r="L425" s="26"/>
      <c r="M425" s="26"/>
      <c r="N425" s="26"/>
      <c r="O425" s="26"/>
      <c r="P425" s="26"/>
      <c r="Q425" s="26"/>
      <c r="R425" s="26"/>
      <c r="S425" s="26"/>
      <c r="T425" s="26"/>
      <c r="U425" s="26"/>
      <c r="V425" s="26"/>
      <c r="W425" s="26"/>
      <c r="X425" s="26"/>
      <c r="Y425" s="26"/>
      <c r="Z425" s="28"/>
      <c r="AA425" s="28"/>
      <c r="AB425" s="28"/>
      <c r="AC425" s="28"/>
      <c r="AD425" s="28"/>
      <c r="AE425" s="28"/>
      <c r="AF425" s="28"/>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row>
    <row r="426" spans="2:100" ht="33.75" customHeight="1">
      <c r="B426" s="26"/>
      <c r="C426" s="27"/>
      <c r="D426" s="26"/>
      <c r="E426" s="26"/>
      <c r="F426" s="26"/>
      <c r="G426" s="26"/>
      <c r="H426" s="26"/>
      <c r="I426" s="26"/>
      <c r="J426" s="26"/>
      <c r="K426" s="26"/>
      <c r="L426" s="26"/>
      <c r="M426" s="26"/>
      <c r="N426" s="26"/>
      <c r="O426" s="26"/>
      <c r="P426" s="26"/>
      <c r="Q426" s="26"/>
      <c r="R426" s="26"/>
      <c r="S426" s="26"/>
      <c r="T426" s="26"/>
      <c r="U426" s="26"/>
      <c r="V426" s="26"/>
      <c r="W426" s="26"/>
      <c r="X426" s="26"/>
      <c r="Y426" s="26"/>
      <c r="Z426" s="28"/>
      <c r="AA426" s="28"/>
      <c r="AB426" s="28"/>
      <c r="AC426" s="28"/>
      <c r="AD426" s="28"/>
      <c r="AE426" s="28"/>
      <c r="AF426" s="28"/>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row>
    <row r="427" spans="2:100" ht="33.75" customHeight="1">
      <c r="B427" s="26"/>
      <c r="C427" s="27"/>
      <c r="D427" s="26"/>
      <c r="E427" s="26"/>
      <c r="F427" s="26"/>
      <c r="G427" s="26"/>
      <c r="H427" s="26"/>
      <c r="I427" s="26"/>
      <c r="J427" s="26"/>
      <c r="K427" s="26"/>
      <c r="L427" s="26"/>
      <c r="M427" s="26"/>
      <c r="N427" s="26"/>
      <c r="O427" s="26"/>
      <c r="P427" s="26"/>
      <c r="Q427" s="26"/>
      <c r="R427" s="26"/>
      <c r="S427" s="26"/>
      <c r="T427" s="26"/>
      <c r="U427" s="26"/>
      <c r="V427" s="26"/>
      <c r="W427" s="26"/>
      <c r="X427" s="26"/>
      <c r="Y427" s="26"/>
      <c r="Z427" s="28"/>
      <c r="AA427" s="28"/>
      <c r="AB427" s="28"/>
      <c r="AC427" s="28"/>
      <c r="AD427" s="28"/>
      <c r="AE427" s="28"/>
      <c r="AF427" s="28"/>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row>
    <row r="428" spans="2:100" ht="33.75" customHeight="1">
      <c r="B428" s="26"/>
      <c r="C428" s="27"/>
      <c r="D428" s="26"/>
      <c r="E428" s="26"/>
      <c r="F428" s="26"/>
      <c r="G428" s="26"/>
      <c r="H428" s="26"/>
      <c r="I428" s="26"/>
      <c r="J428" s="26"/>
      <c r="K428" s="26"/>
      <c r="L428" s="26"/>
      <c r="M428" s="26"/>
      <c r="N428" s="26"/>
      <c r="O428" s="26"/>
      <c r="P428" s="26"/>
      <c r="Q428" s="26"/>
      <c r="R428" s="26"/>
      <c r="S428" s="26"/>
      <c r="T428" s="26"/>
      <c r="U428" s="26"/>
      <c r="V428" s="26"/>
      <c r="W428" s="26"/>
      <c r="X428" s="26"/>
      <c r="Y428" s="26"/>
      <c r="Z428" s="28"/>
      <c r="AA428" s="28"/>
      <c r="AB428" s="28"/>
      <c r="AC428" s="28"/>
      <c r="AD428" s="28"/>
      <c r="AE428" s="28"/>
      <c r="AF428" s="28"/>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row>
  </sheetData>
  <sheetProtection formatCells="0" formatColumns="0" formatRows="0" insertColumns="0" insertRows="0" deleteColumns="0" deleteRows="0"/>
  <mergeCells count="96">
    <mergeCell ref="B67:B69"/>
    <mergeCell ref="B58:B60"/>
    <mergeCell ref="B61:B63"/>
    <mergeCell ref="B64:B66"/>
    <mergeCell ref="B55:B57"/>
    <mergeCell ref="G8:G9"/>
    <mergeCell ref="F7:F9"/>
    <mergeCell ref="B21:B29"/>
    <mergeCell ref="C21:C29"/>
    <mergeCell ref="B7:B9"/>
    <mergeCell ref="C7:C9"/>
    <mergeCell ref="D7:D9"/>
    <mergeCell ref="E7:E9"/>
    <mergeCell ref="B30:B42"/>
    <mergeCell ref="B43:B50"/>
    <mergeCell ref="C30:C42"/>
    <mergeCell ref="C43:C50"/>
    <mergeCell ref="B10:B20"/>
    <mergeCell ref="C10:C20"/>
    <mergeCell ref="BE8:BE9"/>
    <mergeCell ref="Z8:Z9"/>
    <mergeCell ref="Y8:Y9"/>
    <mergeCell ref="U8:U9"/>
    <mergeCell ref="P8:P9"/>
    <mergeCell ref="T8:T9"/>
    <mergeCell ref="V8:V9"/>
    <mergeCell ref="W8:W9"/>
    <mergeCell ref="S8:S9"/>
    <mergeCell ref="CG8:CG9"/>
    <mergeCell ref="CG10:CG17"/>
    <mergeCell ref="X8:X9"/>
    <mergeCell ref="AD8:AD9"/>
    <mergeCell ref="AS51:AV51"/>
    <mergeCell ref="AW51:AZ51"/>
    <mergeCell ref="BA51:BD51"/>
    <mergeCell ref="AC8:AC9"/>
    <mergeCell ref="AE8:AE9"/>
    <mergeCell ref="BL8:BL9"/>
    <mergeCell ref="BL10:BL17"/>
    <mergeCell ref="BL21:BL29"/>
    <mergeCell ref="BM8:BM9"/>
    <mergeCell ref="BM10:BM17"/>
    <mergeCell ref="BM21:BM29"/>
    <mergeCell ref="BF7:BF9"/>
    <mergeCell ref="CN8:CN9"/>
    <mergeCell ref="CO8:CO9"/>
    <mergeCell ref="CN10:CN17"/>
    <mergeCell ref="CO10:CO17"/>
    <mergeCell ref="CH8:CH9"/>
    <mergeCell ref="CH10:CH17"/>
    <mergeCell ref="CN21:CN29"/>
    <mergeCell ref="CO21:CO29"/>
    <mergeCell ref="CB52:CD52"/>
    <mergeCell ref="CG21:CG29"/>
    <mergeCell ref="CI52:CK52"/>
    <mergeCell ref="CH21:CH29"/>
    <mergeCell ref="CV8:CV9"/>
    <mergeCell ref="CV10:CV17"/>
    <mergeCell ref="CV21:CV29"/>
    <mergeCell ref="CP52:CR52"/>
    <mergeCell ref="CU10:CU17"/>
    <mergeCell ref="CU21:CU29"/>
    <mergeCell ref="CU8:CU9"/>
    <mergeCell ref="CA21:CA29"/>
    <mergeCell ref="BS8:BS9"/>
    <mergeCell ref="BT8:BT9"/>
    <mergeCell ref="BS10:BS17"/>
    <mergeCell ref="BT10:BT17"/>
    <mergeCell ref="BS21:BS29"/>
    <mergeCell ref="BT21:BT29"/>
    <mergeCell ref="BZ8:BZ9"/>
    <mergeCell ref="CA8:CA9"/>
    <mergeCell ref="BZ10:BZ17"/>
    <mergeCell ref="CA10:CA17"/>
    <mergeCell ref="AK51:AN51"/>
    <mergeCell ref="AO51:AR51"/>
    <mergeCell ref="AW52:AZ52"/>
    <mergeCell ref="BA52:BD52"/>
    <mergeCell ref="BZ21:BZ29"/>
    <mergeCell ref="BU52:BW52"/>
    <mergeCell ref="BN52:BP52"/>
    <mergeCell ref="AO52:AR52"/>
    <mergeCell ref="AS52:AV52"/>
    <mergeCell ref="BG52:BI52"/>
    <mergeCell ref="J8:J9"/>
    <mergeCell ref="H8:H9"/>
    <mergeCell ref="M8:M9"/>
    <mergeCell ref="L8:L9"/>
    <mergeCell ref="AG51:AJ51"/>
    <mergeCell ref="K8:K9"/>
    <mergeCell ref="AA8:AA9"/>
    <mergeCell ref="AF8:AF9"/>
    <mergeCell ref="AB8:AB9"/>
    <mergeCell ref="O8:O9"/>
    <mergeCell ref="N8:N9"/>
    <mergeCell ref="I8:I9"/>
  </mergeCells>
  <dataValidations xWindow="610" yWindow="589" count="62">
    <dataValidation type="textLength" allowBlank="1" showInputMessage="1" showErrorMessage="1" sqref="C55:C57 B61:B69 B58" xr:uid="{00000000-0002-0000-0000-000000000000}">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BG7:BG8 BJ8 BN7:BN8 BQ8 BU7:BU8 BX8 CB7:CB8 CE8 CI7:CI8 CL8 CP7:CP8 CS8" xr:uid="{00000000-0002-0000-0000-000001000000}"/>
    <dataValidation allowBlank="1" showInputMessage="1" showErrorMessage="1" prompt="Escriba la fuente de financiamiento de cada acción para cada vigencia." sqref="BC28:BC29 BA28:BA29 AY28:AY29 AS28:AS29 AQ28:AQ29 AO28:AO29 AU28:AU29 AW28:AW29" xr:uid="{00000000-0002-0000-0000-000002000000}"/>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G7" xr:uid="{00000000-0002-0000-0000-000003000000}"/>
    <dataValidation allowBlank="1" showInputMessage="1" showErrorMessage="1" prompt="Totalice el costo de las acciones al finalizar la vigencia del documento CONPES." sqref="AF8" xr:uid="{00000000-0002-0000-0000-000004000000}"/>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00000000-0002-0000-0000-000005000000}"/>
    <dataValidation allowBlank="1" showInputMessage="1" showErrorMessage="1" prompt="Escriba la fecha de finalización de la acción._x000a__x000a_Formato DD/MM/AAAA." sqref="L8" xr:uid="{00000000-0002-0000-0000-000006000000}"/>
    <dataValidation allowBlank="1" showInputMessage="1" showErrorMessage="1" prompt="Escriba la fecha de inicio de la acción._x000a__x000a_Formato DD/MM/AAAA." sqref="K8" xr:uid="{00000000-0002-0000-0000-000007000000}"/>
    <dataValidation allowBlank="1" showInputMessage="1" showErrorMessage="1" prompt="Escriba el correo electrónico de la persona responsable de reportar la ejecución de la acción." sqref="J8" xr:uid="{00000000-0002-0000-0000-000008000000}"/>
    <dataValidation allowBlank="1" showInputMessage="1" showErrorMessage="1" prompt="Escriba el nombre de la Dirección, Subdirección, Grupo o Unidad encargada de la ejecución de la acción._x000a__x000a_Utilice nombres completos y no siglas." sqref="H8" xr:uid="{00000000-0002-0000-0000-000009000000}"/>
    <dataValidation allowBlank="1" showInputMessage="1" showErrorMessage="1" prompt="Escriba la entidad responsable de la ejecución de la acción. Utilice nombres completos y no siglas." sqref="G8" xr:uid="{00000000-0002-0000-0000-00000A000000}"/>
    <dataValidation allowBlank="1" showInputMessage="1" showErrorMessage="1" prompt="Escriba los recursos asignados para cada vigencia" sqref="AO10 AQ10 AS10 AU10 AW10 AY10 BA10 BC10 AW30:AW50 AO33:AO36 AO38:AO50 AK10:AK21 AU30:AU50 AY30:AY50 BA30:BA50 BC30:BC50 AO30:AO31 AQ30:AQ50 AW25:AW27 AO17:AO27 BC17:BC27 BA17:BA27 AY17:AY27 AU17:AU27 AS17:AS27 AQ17:AQ27 AW17:AW23 AS30:AS50 CL10:CL50 CE10:CE50 BX10:BX50 BQ10:BQ50 BJ10:BJ50 CS10:CS50 AM10:AM50 AG10:AG50 AI10:AI50 AK23:AK50" xr:uid="{00000000-0002-0000-0000-00000B000000}"/>
    <dataValidation allowBlank="1" showInputMessage="1" showErrorMessage="1" prompt="Total costo acción Ni -Total recurso asignado acción Ni." sqref="AH52 AJ52 AL52:AN52" xr:uid="{00000000-0002-0000-0000-00000C000000}"/>
    <dataValidation allowBlank="1" showInputMessage="1" showErrorMessage="1" prompt="El balance cualitativo corresponde a las instrucciones indicadas en esta sección para cada uno de los cortes establecidos en el documento CONPES." sqref="B54" xr:uid="{00000000-0002-0000-0000-00000D000000}"/>
    <dataValidation allowBlank="1" showInputMessage="1" showErrorMessage="1" prompt="En caso de cambios en los responsables de la ejecución, por favor actualizar la información con la del nuevo responsable." sqref="G7" xr:uid="{00000000-0002-0000-0000-00000E000000}"/>
    <dataValidation allowBlank="1" showInputMessage="1" showErrorMessage="1" prompt="Escriba el nombre completo de la persona responsable de reportar la ejecución de la acción." sqref="I8" xr:uid="{00000000-0002-0000-0000-00000F000000}"/>
    <dataValidation allowBlank="1" showInputMessage="1" showErrorMessage="1" prompt="Defina el período de tiempo en el que la acción será ejecutada." sqref="K7:L7" xr:uid="{00000000-0002-0000-0000-000010000000}"/>
    <dataValidation allowBlank="1" showInputMessage="1" showErrorMessage="1" prompt="Escriba el año de la línea base." sqref="Q28:R29" xr:uid="{00000000-0002-0000-0000-000011000000}"/>
    <dataValidation allowBlank="1" showInputMessage="1" showErrorMessage="1" prompt="Escriba la fecha de aprobación del Documento CONPES que se encuentra en el documento publicado (instrucciones PAS. Paso 1. Datos básicos)._x000a__x000a_Formato DD/MM/AAAA." sqref="I4:J4" xr:uid="{00000000-0002-0000-0000-000012000000}"/>
    <dataValidation allowBlank="1" showInputMessage="1" showErrorMessage="1" prompt="Escriba el valor y el año de la línea base de los indicadores que tienen disponibles dicha información. Recuerde que la línea base debe estar expresada en la misma unidad de la meta." sqref="Q8:R8" xr:uid="{00000000-0002-0000-0000-000013000000}"/>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G9 BN9 BU9 CB9 CI9 CP9" xr:uid="{00000000-0002-0000-0000-000014000000}"/>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H9:BI9 BO9:BP9 BV9:BW9 CC9:CD9 CJ9:CK9 CQ9:CR9" xr:uid="{00000000-0002-0000-0000-000015000000}"/>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BK9 BR9 BY9 CF9 CM9 CT9" xr:uid="{00000000-0002-0000-0000-000016000000}"/>
    <dataValidation allowBlank="1" showInputMessage="1" showErrorMessage="1" prompt="Escriba el avance acumulado financiero para cada acción formulada (recursos ejecutados en desarrollo de la acción). _x000a__x000a_" sqref="BJ9 BQ9 BX9 CE9 CL9 CS9" xr:uid="{00000000-0002-0000-0000-000017000000}"/>
    <dataValidation allowBlank="1" showInputMessage="1" showErrorMessage="1" prompt="Total recurso asignado acción Ni - Total costo acción Ni" sqref="AG52 BE52 AK52 AO52 AS52 AW52 BA52" xr:uid="{00000000-0002-0000-0000-000018000000}"/>
    <dataValidation allowBlank="1" showInputMessage="1" showErrorMessage="1" prompt="Total recurso asignado acción Ni - Total costo acción Ni _x000a_" sqref="AI52" xr:uid="{00000000-0002-0000-0000-000019000000}"/>
    <dataValidation allowBlank="1" showInputMessage="1" showErrorMessage="1" prompt="Porcentaje de cumplimiento del objetivo general: Realice una sumatoria del porcentaje de cumplimiento de los objetivos específicos." sqref="BL52:BM52 BS52:BT52 BZ52:CA52 CG52:CH52 CN52:CO52 CU52:CV52" xr:uid="{00000000-0002-0000-0000-00001A000000}"/>
    <dataValidation allowBlank="1" showInputMessage="1" showErrorMessage="1" prompt="Efectúe la diferencia entre los costos de las acciones y los recursos asignados para cada vigencia y para el agregado de las vigencias." sqref="B52" xr:uid="{00000000-0002-0000-0000-00001B000000}"/>
    <dataValidation allowBlank="1" showInputMessage="1" showErrorMessage="1" prompt="Recursos ejecutados (acumulados) en millones de pesos._x000a__x000a_ " sqref="BJ52 BQ52 BX52 CE52 CL52 CS52" xr:uid="{00000000-0002-0000-0000-00001C000000}"/>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BK52 BR52 BY52 CF52 CM52 CT52" xr:uid="{00000000-0002-0000-0000-00001D000000}"/>
    <dataValidation allowBlank="1" showInputMessage="1" showErrorMessage="1" prompt="Escriba la fecha de actualización del Documento CONPES. Esta fecha debe actualizarse toda vez que se envíe una versión del PAS al Grupo CONPES (instrucciones PAS. Paso 1. Datos básicos). _x000a__x000a_Formato DD/MM/AAAA." sqref="N4:Q4" xr:uid="{00000000-0002-0000-0000-00001E000000}"/>
    <dataValidation type="textLength" allowBlank="1" showInputMessage="1" showErrorMessage="1" error="El número de carácteres debe estar entre 50 y 500. " prompt="Escriba el objetivo general del documento CONPES aprobado (instrucciones PAS. Paso 1. Datos básicos)._x000a_" sqref="E5" xr:uid="{00000000-0002-0000-0000-00001F000000}">
      <formula1>50</formula1>
      <formula2>500</formula2>
    </dataValidation>
    <dataValidation allowBlank="1" showInputMessage="1" showErrorMessage="1" prompt="De acuerdo a la fecha de aprobación se mostrata el año correspondiente a cada vigencia. " sqref="Z8:AE9 AG8:BD8" xr:uid="{00000000-0002-0000-0000-000020000000}"/>
    <dataValidation allowBlank="1" showInputMessage="1" showErrorMessage="1" prompt="1. Totalice el costos de las acciones por vigencia._x000a_2. Totalice los recursos asignados de las acciones por vigencia." sqref="U51:X51 C51:S51" xr:uid="{00000000-0002-0000-0000-000021000000}"/>
    <dataValidation allowBlank="1" showInputMessage="1" showErrorMessage="1" prompt="Escriba la fórmula de cálculo del indicador, teniendo en cuenta las indicaciones de la DSEPP consignadas en su Guía Metodológica. " sqref="O8:P9" xr:uid="{00000000-0002-0000-0000-000022000000}"/>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BL8:BM8 BS8:BT8 BZ8:CA8 CG8:CH8 CN8:CO8 CU8:CV8" xr:uid="{00000000-0002-0000-0000-000023000000}"/>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xr:uid="{00000000-0002-0000-0000-000024000000}"/>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26A1B410-231A-46B1-8A52-F0AF936FBAB3}"/>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00000000-0002-0000-0000-000026000000}"/>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00000000-0002-0000-0000-000027000000}"/>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BF7:BF9" xr:uid="{00000000-0002-0000-0000-000028000000}"/>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M8:M9" xr:uid="{00000000-0002-0000-0000-000029000000}"/>
    <dataValidation allowBlank="1" showInputMessage="1" showErrorMessage="1" prompt="Total de los recursos asignados para cada acción al finalizar la vigencia del documento CONPES." sqref="BE8" xr:uid="{00000000-0002-0000-0000-00002A000000}"/>
    <dataValidation allowBlank="1" showInputMessage="1" showErrorMessage="1" prompt="Ver pestaña &quot;instrucciones PAS&quot; paso 3. Adicione o elimine filas conforme al número de cortes establecidos. Responda las preguntas en maximo 750 caracteres.  _x000a_" sqref="B55:B57" xr:uid="{00000000-0002-0000-0000-00002B000000}"/>
    <dataValidation allowBlank="1" showInputMessage="1" showErrorMessage="1" prompt="La sección de seguimiento a la ejecución de las acciones debe diligenciarse una vez el documento CONPES ha sido aprobado, y debe actualizarse de acuerdo a los cortes establecidos en el documento." sqref="BG6:BT6 BV6:CV6" xr:uid="{00000000-0002-0000-0000-00002C000000}"/>
    <dataValidation allowBlank="1" showInputMessage="1" showErrorMessage="1" prompt="Escriba el número del documento CONPES, que fue asignado en el momento de la publicación (instrucciones PAS paso 1. Datos Básicos)." sqref="E4:F4" xr:uid="{00000000-0002-0000-0000-00002D000000}"/>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BG52:BI52 BN52:BP52 BU52:BW52 CB52:CD52 CI52:CK52 CP52:CR52" xr:uid="{00000000-0002-0000-0000-00002E000000}"/>
    <dataValidation allowBlank="1" showInputMessage="1" showErrorMessage="1" prompt="La sección de Plan de Acción debe diligenciarse en el momento de la elaboración del documento CONPES." sqref="BU6 C6:BE6" xr:uid="{00000000-0002-0000-0000-00002F000000}"/>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Z7:AF7" xr:uid="{00000000-0002-0000-0000-000030000000}"/>
    <dataValidation type="textLength" allowBlank="1" showInputMessage="1" showErrorMessage="1" error="El número de carácteres debe estar entre 50 y 500. " prompt="_x000a_" sqref="AA5:CV5" xr:uid="{00000000-0002-0000-0000-000031000000}">
      <formula1>50</formula1>
      <formula2>500</formula2>
    </dataValidation>
    <dataValidation type="custom" allowBlank="1" showInputMessage="1" showErrorMessage="1" sqref="C43:C45 C10 C21:C38" xr:uid="{00000000-0002-0000-0000-000032000000}">
      <formula1>1</formula1>
    </dataValidation>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Y7" xr:uid="{00000000-0002-0000-0000-000033000000}"/>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S8:Y9" xr:uid="{00000000-0002-0000-0000-000034000000}"/>
    <dataValidation allowBlank="1" showInputMessage="1" showErrorMessage="1" prompt="Escriba el nombre del documento CONPES como fue aprobado en sesión CONPES (instrucciones PAS paso1. Datos básicos)." sqref="E3:Z3" xr:uid="{00000000-0002-0000-0000-000035000000}"/>
    <dataValidation type="textLength" allowBlank="1" showInputMessage="1" showErrorMessage="1" sqref="C58:CV69" xr:uid="{00000000-0002-0000-0000-000036000000}">
      <formula1>0</formula1>
      <formula2>500</formula2>
    </dataValidation>
    <dataValidation type="whole" allowBlank="1" showInputMessage="1" showErrorMessage="1" sqref="Z32:Z34 AA46:AA48 AO32 AA38:AB38 AC36:AC41 Z38:Z41 AB39:AB41 AA41 AA42:AC42 AE45:AE50 AD36:AE42 AO37 Z49:Z50 AB46:AD49 AK22 Z45:AD45 Z19:AC20 AA43:AE43 AD18:AE20 AA36:AB36 AW24 AA21:AE34 Z21:Z29" xr:uid="{00000000-0002-0000-0000-000039000000}">
      <formula1>1</formula1>
      <formula2>1000000000</formula2>
    </dataValidation>
    <dataValidation allowBlank="1" showInputMessage="1" showErrorMessage="1" prompt="Escriba la fuente de financiamiento de la acción para cada vigencia." sqref="AO11:AO16 AQ11:AQ16 AS11:AS16 AU11:AU16 AW11:AW16 AY11:AY16 BA11:BA16 BC11:BC16" xr:uid="{00000000-0002-0000-0000-000037000000}"/>
    <dataValidation type="decimal" allowBlank="1" showInputMessage="1" showErrorMessage="1" sqref="Z10:AE17" xr:uid="{00000000-0002-0000-0000-000038000000}">
      <formula1>1</formula1>
      <formula2>1000000000</formula2>
    </dataValidation>
    <dataValidation type="date" allowBlank="1" showInputMessage="1" showErrorMessage="1" error="Escriba la fecha en formato DD/MM/AAAA" sqref="K10:L50" xr:uid="{00000000-0002-0000-0000-00003B000000}">
      <formula1>36526</formula1>
      <formula2>55153</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BF10:BF50 D10:D50" xr:uid="{00000000-0002-0000-0000-00003C000000}"/>
    <dataValidation allowBlank="1" showInputMessage="1" showErrorMessage="1" prompt="Actualice la fórmula conforme:_x000a_1) Al número de acciones de cada objetivo (adición de filas)_x000a_2) Al corte evaluado, ya que la fórmula está indicando el avance del objetivo 1 en el corte No.1" sqref="CU10:CV50 CN10:CO50 CG10:CH50 BZ10:CA50 BS10:BT50 BL10:BM50" xr:uid="{00000000-0002-0000-0000-00003D000000}"/>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10:E50" xr:uid="{00000000-0002-0000-0000-00003A000000}">
      <formula1>C10</formula1>
    </dataValidation>
  </dataValidations>
  <hyperlinks>
    <hyperlink ref="J37" r:id="rId1" display="atorres@uiaf.gov.co" xr:uid="{A1AE7DFB-17B3-4F09-9433-332AA6675524}"/>
    <hyperlink ref="J10" r:id="rId2" display="atorres@uiaf.gov.co; " xr:uid="{661C4CBE-A0A7-48C1-9E42-9887F86D7422}"/>
    <hyperlink ref="J34" r:id="rId3" display="patricia.saavedra@fiscalia.gov.co; " xr:uid="{4B00BEBE-9A7E-40E5-BB45-C6B8E937FBB1}"/>
    <hyperlink ref="J41" r:id="rId4" display="liliana.donado@fiscalia.gov.co; " xr:uid="{59C1656B-0566-4BE6-8B69-C08040F71F01}"/>
    <hyperlink ref="J42" r:id="rId5" display="lcorral@saesas.gov.co; " xr:uid="{D7601521-6E91-4D71-A2F7-9A7922A8FB79}"/>
    <hyperlink ref="J15" r:id="rId6" display="atorres@uiaf.gov.co" xr:uid="{8A38BDCE-BBCC-4517-A26A-7DDEE36A1EE3}"/>
    <hyperlink ref="J35" r:id="rId7" display="atorres@uiaf.gov.co;" xr:uid="{FB0B48FC-9608-4937-AFD2-4D5C8D4BBE6A}"/>
    <hyperlink ref="J36" r:id="rId8" display="atorres@uiaf.gov.co;" xr:uid="{2EDB6F95-F6B4-49B0-BA25-653E2C56245D}"/>
    <hyperlink ref="J31" r:id="rId9" display="atorres@uiaf.gov.co;" xr:uid="{FD09A2C0-C7DE-458D-8703-35C610BC9054}"/>
    <hyperlink ref="J14" r:id="rId10" display="atorres@uiaf.gov.co" xr:uid="{3B6F774E-20A7-488E-8D01-97258A124CE8}"/>
    <hyperlink ref="J45" r:id="rId11" xr:uid="{997BB75A-FF57-43C1-8894-4668340BC223}"/>
  </hyperlinks>
  <printOptions horizontalCentered="1" verticalCentered="1"/>
  <pageMargins left="0.31496062992125984" right="0.31496062992125984" top="0.35433070866141736" bottom="0.35433070866141736" header="0.31496062992125984" footer="0.31496062992125984"/>
  <pageSetup scale="47" orientation="landscape" r:id="rId12"/>
  <headerFooter>
    <oddFooter xml:space="preserve">&amp;LF-SDS-03 (VERSIÓN 9)&amp;C&amp;P&amp;RSubdirección Sectorial - Grupo CONPES </oddFooter>
  </headerFooter>
  <colBreaks count="2" manualBreakCount="2">
    <brk id="25" max="37" man="1"/>
    <brk id="57" max="1048575" man="1"/>
  </colBreaks>
  <ignoredErrors>
    <ignoredError sqref="AG51 BK52 AH52 AJ52:AK52 AK51 AO51:AR51 BH10:BK11 AM52:AN52 BL17:BM17 AG10 AK10 AM10:AO10 AK11:AO11 AS10:AS11 AW11 AK12 BL10:BM12 BL15:BM16 AM12:AO12 AQ12:AS12 AU12:AW12 AK15:AK17 AO15:AO16 AM15:AN15 AQ15:AS15 AY15:BA15 AE16 AS16 AU15:AW16 AW17 AY17:BA17 AG21:AG22 AG31:AK31 AO31 AQ31:AS31 AU31:AW31 AY31:BA31 AG32:AG33 AK32:AK33 AG34:AO34 AI35:AK36 AM35:AO36 AQ35:AS36 AU35:AW36 AY35:BA36 AK37 AG35:AG37 AK39:AO39 AG40:AG44 AK40 AO42:AO43 AK42:AK43 AQ42:AS42 AG46 AK46 AM46:AO46 AQ46:AS46 AU46:AW46 AG47:AO47 AS47:AW47 AG48 AK48:AK49 AM48:AO48 AQ48:AS48 AU48:AW48 AY48:BA48 AS33 AW33 AS43 AW43 AK38 AM38:AO38 AM22:AN22 AI22:AJ22 T43:X43 AK44:AW44 BA44 AA51:AF51 BC17:BD17 AO33 AG30:BA30" unlockedFormula="1"/>
  </ignoredErrors>
  <drawing r:id="rId13"/>
  <extLst>
    <ext xmlns:x14="http://schemas.microsoft.com/office/spreadsheetml/2009/9/main" uri="{CCE6A557-97BC-4b89-ADB6-D9C93CAAB3DF}">
      <x14:dataValidations xmlns:xm="http://schemas.microsoft.com/office/excel/2006/main" xWindow="610" yWindow="589" count="5">
        <x14:dataValidation type="list" allowBlank="1" showInputMessage="1" showErrorMessage="1" prompt="Seleccione el nombre de la dirección técnica o grupo del DNP responsable de liderar el documento CONPES (instruccones PAS. Paso 1. Datos básicos). " xr:uid="{00000000-0002-0000-0000-00003E000000}">
          <x14:formula1>
            <xm:f>Desplegables!$A$10:$A$26</xm:f>
          </x14:formula1>
          <xm:sqref>AA4</xm:sqref>
        </x14:dataValidation>
        <x14:dataValidation type="list" allowBlank="1" showInputMessage="1" showErrorMessage="1" prompt="Seleccione el nombre de la dirección técnica o grupo del DNP responsable de liderar el documento CONPES (instruccones PAS. Paso 1. Datos básicos). " xr:uid="{00000000-0002-0000-0000-00003F000000}">
          <x14:formula1>
            <xm:f>Desplegables!$A$10:$A$25</xm:f>
          </x14:formula1>
          <xm:sqref>AB4:AF4 X4</xm:sqref>
        </x14:dataValidation>
        <x14:dataValidation type="list" allowBlank="1" showInputMessage="1" showErrorMessage="1" prompt="Los indicadores de cumplimiento se clasifican en:_x000a_1. Indicadores de gestión._x000a_2. Indicadores de producto._x000a_3. Indicadores de resultado._x000a__x000a_" xr:uid="{00000000-0002-0000-0000-000040000000}">
          <x14:formula1>
            <xm:f>Desplegables!$A$3:$A$5</xm:f>
          </x14:formula1>
          <xm:sqref>M10:M20</xm:sqref>
        </x14:dataValidation>
        <x14:dataValidation type="list" allowBlank="1" showInputMessage="1" showErrorMessage="1" prompt="Seleccione la fuente de los recursos asignados para cada vigencia" xr:uid="{00000000-0002-0000-0000-000041000000}">
          <x14:formula1>
            <xm:f>Desplegables!$D$28:$D$34</xm:f>
          </x14:formula1>
          <xm:sqref>BB10:BB22 BD10:BD22 AT10:AT22 AZ10:AZ22 AH10:AH22 AV10:AV22 AP10:AP22 AR10:AR22 AJ10:AJ22 AN10:AN22 AL10:AL22 AX10:AX22 AN24:AN50 AP24:AP50 AT24:AT50 AL24:AL50 BB24:BB50 BD24:BD50 AX24:AX50 AZ24:AZ50 AR24:AR50 AV24:AV50 AJ24:AJ50 AH24:AH50</xm:sqref>
        </x14:dataValidation>
        <x14:dataValidation type="list" allowBlank="1" showInputMessage="1" showErrorMessage="1" xr:uid="{00000000-0002-0000-0000-000042000000}">
          <x14:formula1>
            <xm:f>Desplegables!$B$3:$B$6</xm:f>
          </x14:formula1>
          <xm:sqref>P19:P20 P10:P17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0"/>
  <sheetViews>
    <sheetView showGridLines="0" zoomScale="70" zoomScaleNormal="70" zoomScalePageLayoutView="95" workbookViewId="0">
      <selection activeCell="B3" sqref="B3"/>
    </sheetView>
  </sheetViews>
  <sheetFormatPr baseColWidth="10" defaultColWidth="11.453125" defaultRowHeight="12.5"/>
  <cols>
    <col min="1" max="1" width="8.453125" customWidth="1"/>
    <col min="2" max="2" width="27.7265625" customWidth="1"/>
    <col min="3" max="3" width="30.1796875" customWidth="1"/>
    <col min="4" max="4" width="10.81640625" customWidth="1"/>
  </cols>
  <sheetData>
    <row r="1" spans="1:27" ht="13" thickBot="1"/>
    <row r="2" spans="1:27" ht="31.5" customHeight="1">
      <c r="B2" s="98" t="s">
        <v>175</v>
      </c>
      <c r="C2" s="97"/>
      <c r="D2" s="97"/>
      <c r="E2" s="97"/>
      <c r="F2" s="97"/>
      <c r="G2" s="97"/>
      <c r="H2" s="97"/>
      <c r="I2" s="97"/>
      <c r="J2" s="97"/>
      <c r="K2" s="97"/>
      <c r="L2" s="97"/>
      <c r="M2" s="97"/>
      <c r="N2" s="97"/>
      <c r="O2" s="97"/>
      <c r="P2" s="97"/>
      <c r="Q2" s="97"/>
      <c r="R2" s="97"/>
      <c r="S2" s="97"/>
      <c r="T2" s="97"/>
      <c r="U2" s="97"/>
      <c r="V2" s="97"/>
      <c r="W2" s="97"/>
      <c r="X2" s="97"/>
      <c r="Y2" s="97"/>
      <c r="Z2" s="97"/>
      <c r="AA2" s="99"/>
    </row>
    <row r="3" spans="1:27" ht="20">
      <c r="B3" s="304" t="s">
        <v>17</v>
      </c>
      <c r="C3" s="112"/>
      <c r="D3" s="112"/>
      <c r="E3" s="112"/>
      <c r="F3" s="112"/>
      <c r="G3" s="112"/>
      <c r="H3" s="112"/>
      <c r="I3" s="114"/>
      <c r="J3" s="112"/>
      <c r="K3" s="112"/>
      <c r="L3" s="113" t="s">
        <v>176</v>
      </c>
      <c r="M3" s="115"/>
      <c r="N3" s="115"/>
      <c r="O3" s="115"/>
      <c r="P3" s="115"/>
      <c r="Q3" s="115"/>
      <c r="R3" s="115"/>
      <c r="S3" s="115"/>
      <c r="T3" s="115"/>
      <c r="U3" s="115"/>
      <c r="V3" s="115"/>
      <c r="W3" s="115"/>
      <c r="X3" s="115"/>
      <c r="Y3" s="115"/>
      <c r="Z3" s="115"/>
      <c r="AA3" s="116"/>
    </row>
    <row r="4" spans="1:27" ht="36" customHeight="1">
      <c r="B4" s="415" t="s">
        <v>177</v>
      </c>
      <c r="C4" s="417" t="s">
        <v>178</v>
      </c>
      <c r="D4" s="413" t="s">
        <v>36</v>
      </c>
      <c r="E4" s="414"/>
      <c r="F4" s="419">
        <v>2021</v>
      </c>
      <c r="G4" s="419">
        <v>2022</v>
      </c>
      <c r="H4" s="419">
        <v>2023</v>
      </c>
      <c r="I4" s="419">
        <v>2024</v>
      </c>
      <c r="J4" s="417">
        <v>2025</v>
      </c>
      <c r="K4" s="417">
        <v>2026</v>
      </c>
      <c r="L4" s="63" t="s">
        <v>179</v>
      </c>
      <c r="M4" s="94"/>
      <c r="N4" s="63" t="s">
        <v>180</v>
      </c>
      <c r="O4" s="94"/>
      <c r="P4" s="63" t="s">
        <v>181</v>
      </c>
      <c r="Q4" s="94"/>
      <c r="R4" s="63" t="s">
        <v>182</v>
      </c>
      <c r="S4" s="94"/>
      <c r="T4" s="63" t="s">
        <v>183</v>
      </c>
      <c r="U4" s="94"/>
      <c r="V4" s="63" t="s">
        <v>184</v>
      </c>
      <c r="W4" s="94"/>
      <c r="X4" s="63" t="s">
        <v>185</v>
      </c>
      <c r="Y4" s="94"/>
      <c r="Z4" s="63" t="s">
        <v>186</v>
      </c>
      <c r="AA4" s="100"/>
    </row>
    <row r="5" spans="1:27" ht="24" customHeight="1">
      <c r="B5" s="416"/>
      <c r="C5" s="418"/>
      <c r="D5" s="54" t="s">
        <v>187</v>
      </c>
      <c r="E5" s="54" t="s">
        <v>54</v>
      </c>
      <c r="F5" s="420"/>
      <c r="G5" s="420"/>
      <c r="H5" s="420"/>
      <c r="I5" s="420"/>
      <c r="J5" s="418"/>
      <c r="K5" s="418"/>
      <c r="L5" s="208" t="s">
        <v>188</v>
      </c>
      <c r="M5" s="208" t="s">
        <v>189</v>
      </c>
      <c r="N5" s="208" t="s">
        <v>188</v>
      </c>
      <c r="O5" s="208" t="s">
        <v>189</v>
      </c>
      <c r="P5" s="208" t="s">
        <v>190</v>
      </c>
      <c r="Q5" s="208" t="s">
        <v>191</v>
      </c>
      <c r="R5" s="208" t="s">
        <v>190</v>
      </c>
      <c r="S5" s="208" t="s">
        <v>191</v>
      </c>
      <c r="T5" s="208" t="s">
        <v>192</v>
      </c>
      <c r="U5" s="208" t="s">
        <v>193</v>
      </c>
      <c r="V5" s="208" t="s">
        <v>192</v>
      </c>
      <c r="W5" s="208" t="s">
        <v>193</v>
      </c>
      <c r="X5" s="208" t="s">
        <v>194</v>
      </c>
      <c r="Y5" s="208" t="s">
        <v>195</v>
      </c>
      <c r="Z5" s="208" t="s">
        <v>194</v>
      </c>
      <c r="AA5" s="101" t="s">
        <v>195</v>
      </c>
    </row>
    <row r="6" spans="1:27" ht="49.5" customHeight="1">
      <c r="A6">
        <v>1</v>
      </c>
      <c r="B6" s="291" t="s">
        <v>441</v>
      </c>
      <c r="C6" s="305" t="s">
        <v>514</v>
      </c>
      <c r="D6" s="293">
        <v>0.13300000000000001</v>
      </c>
      <c r="E6" s="292" t="s">
        <v>431</v>
      </c>
      <c r="F6" s="294">
        <f>+$D$6+0.011</f>
        <v>0.14400000000000002</v>
      </c>
      <c r="G6" s="294">
        <f>+F6+0.011</f>
        <v>0.15500000000000003</v>
      </c>
      <c r="H6" s="294">
        <f t="shared" ref="H6:K6" si="0">+G6+0.011</f>
        <v>0.16600000000000004</v>
      </c>
      <c r="I6" s="294">
        <f t="shared" si="0"/>
        <v>0.17700000000000005</v>
      </c>
      <c r="J6" s="294">
        <f t="shared" si="0"/>
        <v>0.18800000000000006</v>
      </c>
      <c r="K6" s="294">
        <f t="shared" si="0"/>
        <v>0.19900000000000007</v>
      </c>
      <c r="L6" s="11"/>
      <c r="M6" s="11"/>
      <c r="N6" s="11"/>
      <c r="O6" s="11"/>
      <c r="P6" s="11"/>
      <c r="Q6" s="11"/>
      <c r="R6" s="11"/>
      <c r="S6" s="11"/>
      <c r="T6" s="11"/>
      <c r="U6" s="11"/>
      <c r="V6" s="11"/>
      <c r="W6" s="11"/>
      <c r="X6" s="11"/>
      <c r="Y6" s="11"/>
      <c r="Z6" s="11"/>
      <c r="AA6" s="13"/>
    </row>
    <row r="7" spans="1:27" ht="49.5" customHeight="1">
      <c r="A7">
        <v>2</v>
      </c>
      <c r="B7" s="421" t="s">
        <v>422</v>
      </c>
      <c r="C7" s="422"/>
      <c r="D7" s="293">
        <v>6.6E-3</v>
      </c>
      <c r="E7" s="292" t="s">
        <v>431</v>
      </c>
      <c r="F7" s="295">
        <v>0.01</v>
      </c>
      <c r="G7" s="295">
        <v>0.02</v>
      </c>
      <c r="H7" s="295">
        <v>0.03</v>
      </c>
      <c r="I7" s="295">
        <v>0.04</v>
      </c>
      <c r="J7" s="295">
        <v>0.05</v>
      </c>
      <c r="K7" s="295">
        <v>0.05</v>
      </c>
      <c r="L7" s="11"/>
      <c r="M7" s="11"/>
      <c r="N7" s="11"/>
      <c r="O7" s="11"/>
      <c r="P7" s="11"/>
      <c r="Q7" s="11"/>
      <c r="R7" s="11"/>
      <c r="S7" s="11"/>
      <c r="T7" s="11"/>
      <c r="U7" s="11"/>
      <c r="V7" s="11"/>
      <c r="W7" s="11"/>
      <c r="X7" s="11"/>
      <c r="Y7" s="11"/>
      <c r="Z7" s="11"/>
      <c r="AA7" s="13"/>
    </row>
    <row r="8" spans="1:27" ht="54.75" customHeight="1">
      <c r="A8">
        <v>3</v>
      </c>
      <c r="B8" s="291" t="s">
        <v>423</v>
      </c>
      <c r="C8" s="296" t="s">
        <v>440</v>
      </c>
      <c r="D8" s="293">
        <v>2.1999999999999999E-2</v>
      </c>
      <c r="E8" s="292" t="s">
        <v>431</v>
      </c>
      <c r="F8" s="293">
        <v>2.5000000000000001E-2</v>
      </c>
      <c r="G8" s="293">
        <v>2.5000000000000001E-2</v>
      </c>
      <c r="H8" s="293">
        <v>2.5000000000000001E-2</v>
      </c>
      <c r="I8" s="293">
        <v>2.5000000000000001E-2</v>
      </c>
      <c r="J8" s="293">
        <v>2.5000000000000001E-2</v>
      </c>
      <c r="K8" s="293">
        <v>2.5000000000000001E-2</v>
      </c>
      <c r="L8" s="11"/>
      <c r="M8" s="11"/>
      <c r="N8" s="11"/>
      <c r="O8" s="11"/>
      <c r="P8" s="11"/>
      <c r="Q8" s="11"/>
      <c r="R8" s="11"/>
      <c r="S8" s="11"/>
      <c r="T8" s="11"/>
      <c r="U8" s="11"/>
      <c r="V8" s="11"/>
      <c r="W8" s="11"/>
      <c r="X8" s="11"/>
      <c r="Y8" s="11"/>
      <c r="Z8" s="11"/>
      <c r="AA8" s="13"/>
    </row>
    <row r="9" spans="1:27" ht="40.5">
      <c r="A9">
        <v>4</v>
      </c>
      <c r="B9" s="291" t="s">
        <v>570</v>
      </c>
      <c r="C9" s="297"/>
      <c r="D9" s="298" t="s">
        <v>432</v>
      </c>
      <c r="E9" s="297">
        <v>2018</v>
      </c>
      <c r="F9" s="240"/>
      <c r="G9" s="240"/>
      <c r="H9" s="240"/>
      <c r="I9" s="240"/>
      <c r="J9" s="240"/>
      <c r="K9" s="240" t="s">
        <v>435</v>
      </c>
      <c r="L9" s="241"/>
      <c r="M9" s="241"/>
      <c r="N9" s="241"/>
      <c r="O9" s="241"/>
      <c r="P9" s="241"/>
      <c r="Q9" s="241"/>
      <c r="R9" s="241"/>
      <c r="S9" s="241"/>
      <c r="T9" s="241"/>
      <c r="U9" s="241"/>
      <c r="V9" s="241"/>
      <c r="W9" s="241"/>
      <c r="X9" s="241"/>
      <c r="Y9" s="241"/>
      <c r="Z9" s="241"/>
      <c r="AA9" s="242"/>
    </row>
    <row r="10" spans="1:27" ht="42">
      <c r="A10">
        <v>5</v>
      </c>
      <c r="B10" s="291" t="s">
        <v>571</v>
      </c>
      <c r="C10" s="297"/>
      <c r="D10" s="298" t="s">
        <v>432</v>
      </c>
      <c r="E10" s="297">
        <v>2018</v>
      </c>
      <c r="F10" s="240"/>
      <c r="G10" s="240"/>
      <c r="H10" s="240"/>
      <c r="I10" s="240"/>
      <c r="J10" s="240"/>
      <c r="K10" s="240" t="s">
        <v>435</v>
      </c>
      <c r="L10" s="241"/>
      <c r="M10" s="241"/>
      <c r="N10" s="241"/>
      <c r="O10" s="241"/>
      <c r="P10" s="241"/>
      <c r="Q10" s="241"/>
      <c r="R10" s="241"/>
      <c r="S10" s="241"/>
      <c r="T10" s="241"/>
      <c r="U10" s="241"/>
      <c r="V10" s="241"/>
      <c r="W10" s="241"/>
      <c r="X10" s="241"/>
      <c r="Y10" s="241"/>
      <c r="Z10" s="241"/>
      <c r="AA10" s="242"/>
    </row>
    <row r="11" spans="1:27" ht="55">
      <c r="A11">
        <v>6</v>
      </c>
      <c r="B11" s="291" t="s">
        <v>572</v>
      </c>
      <c r="C11" s="297"/>
      <c r="D11" s="298" t="s">
        <v>432</v>
      </c>
      <c r="E11" s="297">
        <v>2018</v>
      </c>
      <c r="F11" s="240"/>
      <c r="G11" s="240"/>
      <c r="H11" s="240"/>
      <c r="I11" s="240"/>
      <c r="J11" s="240"/>
      <c r="K11" s="240" t="s">
        <v>435</v>
      </c>
      <c r="L11" s="241"/>
      <c r="M11" s="241"/>
      <c r="N11" s="241"/>
      <c r="O11" s="241"/>
      <c r="P11" s="241"/>
      <c r="Q11" s="241"/>
      <c r="R11" s="241"/>
      <c r="S11" s="241"/>
      <c r="T11" s="241"/>
      <c r="U11" s="241"/>
      <c r="V11" s="241"/>
      <c r="W11" s="241"/>
      <c r="X11" s="241"/>
      <c r="Y11" s="241"/>
      <c r="Z11" s="241"/>
      <c r="AA11" s="242"/>
    </row>
    <row r="12" spans="1:27" ht="55">
      <c r="A12">
        <v>7</v>
      </c>
      <c r="B12" s="291" t="s">
        <v>573</v>
      </c>
      <c r="C12" s="297"/>
      <c r="D12" s="298" t="s">
        <v>433</v>
      </c>
      <c r="E12" s="297">
        <v>2018</v>
      </c>
      <c r="F12" s="240"/>
      <c r="G12" s="240"/>
      <c r="H12" s="240"/>
      <c r="I12" s="240"/>
      <c r="J12" s="240"/>
      <c r="K12" s="240" t="s">
        <v>432</v>
      </c>
      <c r="L12" s="241"/>
      <c r="M12" s="241"/>
      <c r="N12" s="241"/>
      <c r="O12" s="241"/>
      <c r="P12" s="241"/>
      <c r="Q12" s="241"/>
      <c r="R12" s="241"/>
      <c r="S12" s="241"/>
      <c r="T12" s="241"/>
      <c r="U12" s="241"/>
      <c r="V12" s="241"/>
      <c r="W12" s="241"/>
      <c r="X12" s="241"/>
      <c r="Y12" s="241"/>
      <c r="Z12" s="241"/>
      <c r="AA12" s="242"/>
    </row>
    <row r="13" spans="1:27" ht="55">
      <c r="A13">
        <v>8</v>
      </c>
      <c r="B13" s="291" t="s">
        <v>574</v>
      </c>
      <c r="C13" s="297"/>
      <c r="D13" s="298" t="s">
        <v>434</v>
      </c>
      <c r="E13" s="297">
        <v>2018</v>
      </c>
      <c r="F13" s="240"/>
      <c r="G13" s="240"/>
      <c r="H13" s="240"/>
      <c r="I13" s="240"/>
      <c r="J13" s="240"/>
      <c r="K13" s="240" t="s">
        <v>432</v>
      </c>
      <c r="L13" s="241"/>
      <c r="M13" s="241"/>
      <c r="N13" s="241"/>
      <c r="O13" s="241"/>
      <c r="P13" s="241"/>
      <c r="Q13" s="241"/>
      <c r="R13" s="241"/>
      <c r="S13" s="241"/>
      <c r="T13" s="241"/>
      <c r="U13" s="241"/>
      <c r="V13" s="241"/>
      <c r="W13" s="241"/>
      <c r="X13" s="241"/>
      <c r="Y13" s="241"/>
      <c r="Z13" s="241"/>
      <c r="AA13" s="242"/>
    </row>
    <row r="14" spans="1:27" ht="55">
      <c r="A14">
        <v>9</v>
      </c>
      <c r="B14" s="291" t="s">
        <v>575</v>
      </c>
      <c r="C14" s="297"/>
      <c r="D14" s="298" t="s">
        <v>432</v>
      </c>
      <c r="E14" s="297">
        <v>2018</v>
      </c>
      <c r="F14" s="240"/>
      <c r="G14" s="240"/>
      <c r="H14" s="240"/>
      <c r="I14" s="240"/>
      <c r="J14" s="240"/>
      <c r="K14" s="240" t="s">
        <v>435</v>
      </c>
      <c r="L14" s="241"/>
      <c r="M14" s="241"/>
      <c r="N14" s="241"/>
      <c r="O14" s="241"/>
      <c r="P14" s="241"/>
      <c r="Q14" s="241"/>
      <c r="R14" s="241"/>
      <c r="S14" s="241"/>
      <c r="T14" s="241"/>
      <c r="U14" s="241"/>
      <c r="V14" s="241"/>
      <c r="W14" s="241"/>
      <c r="X14" s="241"/>
      <c r="Y14" s="241"/>
      <c r="Z14" s="241"/>
      <c r="AA14" s="242"/>
    </row>
    <row r="15" spans="1:27" ht="40.5">
      <c r="A15">
        <v>10</v>
      </c>
      <c r="B15" s="291" t="s">
        <v>576</v>
      </c>
      <c r="C15" s="297"/>
      <c r="D15" s="298" t="s">
        <v>433</v>
      </c>
      <c r="E15" s="297">
        <v>2018</v>
      </c>
      <c r="F15" s="240"/>
      <c r="G15" s="240"/>
      <c r="H15" s="240"/>
      <c r="I15" s="240"/>
      <c r="J15" s="240"/>
      <c r="K15" s="240" t="s">
        <v>432</v>
      </c>
      <c r="L15" s="241"/>
      <c r="M15" s="241"/>
      <c r="N15" s="241"/>
      <c r="O15" s="241"/>
      <c r="P15" s="241"/>
      <c r="Q15" s="241"/>
      <c r="R15" s="241"/>
      <c r="S15" s="241"/>
      <c r="T15" s="241"/>
      <c r="U15" s="241"/>
      <c r="V15" s="241"/>
      <c r="W15" s="241"/>
      <c r="X15" s="241"/>
      <c r="Y15" s="241"/>
      <c r="Z15" s="241"/>
      <c r="AA15" s="242"/>
    </row>
    <row r="16" spans="1:27" ht="26">
      <c r="A16">
        <v>11</v>
      </c>
      <c r="B16" s="299" t="s">
        <v>424</v>
      </c>
      <c r="C16" s="300" t="s">
        <v>426</v>
      </c>
      <c r="D16" s="298">
        <v>2.7000000000000001E-3</v>
      </c>
      <c r="E16" s="297">
        <v>2019</v>
      </c>
      <c r="F16" s="240"/>
      <c r="G16" s="240"/>
      <c r="H16" s="240"/>
      <c r="I16" s="240"/>
      <c r="J16" s="240"/>
      <c r="K16" s="240"/>
      <c r="L16" s="241"/>
      <c r="M16" s="241"/>
      <c r="N16" s="241"/>
      <c r="O16" s="241"/>
      <c r="P16" s="241"/>
      <c r="Q16" s="241"/>
      <c r="R16" s="241"/>
      <c r="S16" s="241"/>
      <c r="T16" s="241"/>
      <c r="U16" s="241"/>
      <c r="V16" s="241"/>
      <c r="W16" s="241"/>
      <c r="X16" s="241"/>
      <c r="Y16" s="241"/>
      <c r="Z16" s="241"/>
      <c r="AA16" s="242"/>
    </row>
    <row r="17" spans="1:27" ht="39.5" thickBot="1">
      <c r="A17">
        <v>12</v>
      </c>
      <c r="B17" s="301" t="s">
        <v>425</v>
      </c>
      <c r="C17" s="302" t="s">
        <v>427</v>
      </c>
      <c r="D17" s="303">
        <v>0.2</v>
      </c>
      <c r="E17" s="55">
        <v>2019</v>
      </c>
      <c r="F17" s="55"/>
      <c r="G17" s="55"/>
      <c r="H17" s="55"/>
      <c r="I17" s="55"/>
      <c r="J17" s="55"/>
      <c r="K17" s="55"/>
      <c r="L17" s="19"/>
      <c r="M17" s="19"/>
      <c r="N17" s="19"/>
      <c r="O17" s="19"/>
      <c r="P17" s="19"/>
      <c r="Q17" s="19"/>
      <c r="R17" s="19"/>
      <c r="S17" s="19"/>
      <c r="T17" s="19"/>
      <c r="U17" s="19"/>
      <c r="V17" s="19"/>
      <c r="W17" s="19"/>
      <c r="X17" s="19"/>
      <c r="Y17" s="19"/>
      <c r="Z17" s="19"/>
      <c r="AA17" s="20"/>
    </row>
    <row r="18" spans="1:27" ht="13">
      <c r="B18" s="32"/>
      <c r="C18" s="32"/>
      <c r="D18" s="32"/>
      <c r="E18" s="32"/>
      <c r="F18" s="32"/>
      <c r="G18" s="32"/>
      <c r="H18" s="32"/>
      <c r="I18" s="32"/>
      <c r="J18" s="32"/>
      <c r="K18" s="32"/>
    </row>
    <row r="19" spans="1:27" ht="13">
      <c r="B19" s="32"/>
      <c r="C19" s="32"/>
      <c r="D19" s="32"/>
      <c r="E19" s="32"/>
      <c r="F19" s="32"/>
      <c r="G19" s="32"/>
      <c r="H19" s="32"/>
      <c r="I19" s="32"/>
      <c r="J19" s="32"/>
      <c r="K19" s="32"/>
    </row>
    <row r="20" spans="1:27" s="188" customFormat="1" ht="37.5" customHeight="1">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sheetData>
  <mergeCells count="11">
    <mergeCell ref="B20:AA20"/>
    <mergeCell ref="D4:E4"/>
    <mergeCell ref="B4:B5"/>
    <mergeCell ref="C4:C5"/>
    <mergeCell ref="H4:H5"/>
    <mergeCell ref="I4:I5"/>
    <mergeCell ref="F4:F5"/>
    <mergeCell ref="G4:G5"/>
    <mergeCell ref="K4:K5"/>
    <mergeCell ref="J4:J5"/>
    <mergeCell ref="B7:C7"/>
  </mergeCells>
  <dataValidations xWindow="294" yWindow="626" count="6">
    <dataValidation allowBlank="1" showInputMessage="1" showErrorMessage="1" prompt="Escriba el nombre del indicador de resultado. Inserte filas de acuerdo al número de indicadores formulados en el documento CONPES." sqref="B4" xr:uid="{00000000-0002-0000-0100-000000000000}"/>
    <dataValidation allowBlank="1" showInputMessage="1" showErrorMessage="1" prompt="Escriba el año de la línea de base." sqref="E17 E8 D6:K7 D9:K16" xr:uid="{00000000-0002-0000-0100-000001000000}"/>
    <dataValidation allowBlank="1" showInputMessage="1" showErrorMessage="1" prompt="Escriba la fórmula de cálculo del indicador, teniendo en cuenta las indicaciones de la DSEPP consignadas en su Guía Metodológica. " sqref="C4:C5" xr:uid="{00000000-0002-0000-0100-000002000000}"/>
    <dataValidation allowBlank="1" showInputMessage="1" showErrorMessage="1" prompt="Escriba el valor y el año de la línea base de los indicadores que tienen disponibles dicha información. Recuerde que la línea base debe estar expresada en la misma unidad de la meta." sqref="D4:K4" xr:uid="{00000000-0002-0000-0100-000003000000}"/>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M5 O5 Q5 S5 U5 W5 Y5 AA5" xr:uid="{00000000-0002-0000-0100-000004000000}"/>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L5 N5 P5 R5 T5 V5 X5 Z5" xr:uid="{00000000-0002-0000-0100-000005000000}"/>
  </dataValidations>
  <pageMargins left="0.70866141732283472" right="0.70866141732283472" top="0.74803149606299213" bottom="0.74803149606299213" header="0.31496062992125984" footer="0.31496062992125984"/>
  <pageSetup scale="42" orientation="landscape" r:id="rId1"/>
  <headerFooter>
    <oddFooter xml:space="preserve">&amp;LF-SDS-03 (VERSIÓN 9)&amp;C&amp;P&amp;RSubdirección Sectorial - Grupo CONPES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54296875" style="69" customWidth="1"/>
    <col min="2" max="2" width="28.1796875" style="69" customWidth="1"/>
    <col min="3" max="3" width="19.453125" style="69" customWidth="1"/>
    <col min="4" max="4" width="15" style="69" customWidth="1"/>
    <col min="5" max="5" width="15.453125" style="69" customWidth="1"/>
    <col min="6" max="6" width="12.453125" style="69" customWidth="1"/>
    <col min="7" max="7" width="13.26953125" style="69" customWidth="1"/>
    <col min="8" max="8" width="18.26953125" style="69" customWidth="1"/>
    <col min="9" max="9" width="12.26953125" style="69" customWidth="1"/>
    <col min="10" max="10" width="12" style="69" customWidth="1"/>
    <col min="11" max="12" width="13.26953125" style="69" customWidth="1"/>
    <col min="13" max="13" width="4.453125" style="69" customWidth="1"/>
    <col min="14" max="14" width="4" style="69" customWidth="1"/>
    <col min="15" max="16384" width="10.81640625" style="69"/>
  </cols>
  <sheetData>
    <row r="1" spans="1:14" ht="45" customHeight="1">
      <c r="A1" s="145"/>
      <c r="B1" s="109" t="s">
        <v>196</v>
      </c>
      <c r="C1" s="110"/>
      <c r="D1" s="110"/>
      <c r="E1" s="110"/>
      <c r="F1" s="110"/>
      <c r="G1" s="110"/>
      <c r="H1" s="110"/>
      <c r="I1" s="110"/>
      <c r="J1" s="110"/>
      <c r="K1" s="110"/>
      <c r="L1" s="110"/>
      <c r="M1" s="111"/>
      <c r="N1" s="70"/>
    </row>
    <row r="2" spans="1:14" ht="39.75" customHeight="1">
      <c r="A2" s="426" t="s">
        <v>505</v>
      </c>
      <c r="B2" s="210" t="s">
        <v>177</v>
      </c>
      <c r="C2" s="432" t="s">
        <v>513</v>
      </c>
      <c r="D2" s="433"/>
      <c r="E2" s="433"/>
      <c r="F2" s="433"/>
      <c r="G2" s="433"/>
      <c r="H2" s="433"/>
      <c r="I2" s="433"/>
      <c r="J2" s="433"/>
      <c r="K2" s="433"/>
      <c r="L2" s="433"/>
      <c r="M2" s="434"/>
      <c r="N2" s="70"/>
    </row>
    <row r="3" spans="1:14" ht="66" customHeight="1">
      <c r="A3" s="427"/>
      <c r="B3" s="155" t="s">
        <v>197</v>
      </c>
      <c r="C3" s="432" t="s">
        <v>512</v>
      </c>
      <c r="D3" s="433"/>
      <c r="E3" s="433"/>
      <c r="F3" s="433"/>
      <c r="G3" s="433"/>
      <c r="H3" s="433"/>
      <c r="I3" s="433"/>
      <c r="J3" s="433"/>
      <c r="K3" s="433"/>
      <c r="L3" s="433"/>
      <c r="M3" s="434"/>
      <c r="N3" s="70"/>
    </row>
    <row r="4" spans="1:14" s="78" customFormat="1" ht="36" customHeight="1">
      <c r="A4" s="427"/>
      <c r="B4" s="156" t="s">
        <v>198</v>
      </c>
      <c r="C4" s="151"/>
      <c r="D4" s="152"/>
      <c r="E4" s="152"/>
      <c r="F4" s="152"/>
      <c r="G4" s="152"/>
      <c r="H4" s="152"/>
      <c r="I4" s="152"/>
      <c r="J4" s="152"/>
      <c r="K4" s="152"/>
      <c r="L4" s="152"/>
      <c r="M4" s="160"/>
    </row>
    <row r="5" spans="1:14" s="78" customFormat="1" ht="72" customHeight="1">
      <c r="A5" s="427"/>
      <c r="B5" s="157" t="s">
        <v>10</v>
      </c>
      <c r="C5" s="451" t="s">
        <v>515</v>
      </c>
      <c r="D5" s="452"/>
      <c r="E5" s="452"/>
      <c r="F5" s="452"/>
      <c r="G5" s="452"/>
      <c r="H5" s="452"/>
      <c r="I5" s="452"/>
      <c r="J5" s="452"/>
      <c r="K5" s="452"/>
      <c r="L5" s="452"/>
      <c r="M5" s="453"/>
    </row>
    <row r="6" spans="1:14" s="78" customFormat="1"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70"/>
    </row>
    <row r="8" spans="1:14" ht="71.25" customHeight="1">
      <c r="A8" s="428"/>
      <c r="B8" s="155" t="s">
        <v>201</v>
      </c>
      <c r="C8" s="432" t="s">
        <v>567</v>
      </c>
      <c r="D8" s="435"/>
      <c r="E8" s="435"/>
      <c r="F8" s="435"/>
      <c r="G8" s="435"/>
      <c r="H8" s="435"/>
      <c r="I8" s="435"/>
      <c r="J8" s="435"/>
      <c r="K8" s="435"/>
      <c r="L8" s="435"/>
      <c r="M8" s="436"/>
      <c r="N8" s="70"/>
    </row>
    <row r="9" spans="1:14" ht="18">
      <c r="A9" s="429" t="s">
        <v>202</v>
      </c>
      <c r="B9" s="155" t="s">
        <v>34</v>
      </c>
      <c r="C9" s="440" t="s">
        <v>514</v>
      </c>
      <c r="D9" s="441"/>
      <c r="E9" s="441"/>
      <c r="F9" s="441"/>
      <c r="G9" s="441"/>
      <c r="H9" s="441"/>
      <c r="I9" s="441"/>
      <c r="J9" s="441"/>
      <c r="K9" s="441"/>
      <c r="L9" s="441"/>
      <c r="M9" s="442"/>
      <c r="N9" s="70"/>
    </row>
    <row r="10" spans="1:14" ht="22.5" customHeight="1">
      <c r="A10" s="430"/>
      <c r="B10" s="443" t="s">
        <v>203</v>
      </c>
      <c r="C10" s="72"/>
      <c r="D10" s="73"/>
      <c r="E10" s="266"/>
      <c r="F10" s="73"/>
      <c r="G10" s="73"/>
      <c r="H10" s="73"/>
      <c r="I10" s="73"/>
      <c r="J10" s="73"/>
      <c r="K10" s="73"/>
      <c r="L10" s="73"/>
      <c r="M10" s="74"/>
      <c r="N10" s="70"/>
    </row>
    <row r="11" spans="1:14" ht="11.25" customHeight="1">
      <c r="A11" s="430"/>
      <c r="B11" s="444"/>
      <c r="C11" s="75"/>
      <c r="D11" s="76"/>
      <c r="E11" s="216"/>
      <c r="F11" s="76"/>
      <c r="G11" s="216"/>
      <c r="H11" s="76"/>
      <c r="I11" s="216"/>
      <c r="J11" s="76"/>
      <c r="K11" s="216"/>
      <c r="L11" s="216"/>
      <c r="M11" s="90"/>
      <c r="N11" s="70"/>
    </row>
    <row r="12" spans="1:14" s="78" customFormat="1" ht="18">
      <c r="A12" s="430"/>
      <c r="B12" s="444"/>
      <c r="C12" s="79" t="s">
        <v>204</v>
      </c>
      <c r="D12" s="80"/>
      <c r="E12" s="81" t="s">
        <v>205</v>
      </c>
      <c r="F12" s="80"/>
      <c r="G12" s="81" t="s">
        <v>206</v>
      </c>
      <c r="H12" s="80"/>
      <c r="I12" s="81" t="s">
        <v>207</v>
      </c>
      <c r="J12" s="80"/>
      <c r="K12" s="81" t="s">
        <v>208</v>
      </c>
      <c r="L12" s="153"/>
      <c r="M12" s="154"/>
      <c r="N12" s="70"/>
    </row>
    <row r="13" spans="1:14" s="78" customFormat="1" ht="18">
      <c r="A13" s="430"/>
      <c r="B13" s="444"/>
      <c r="C13" s="79" t="s">
        <v>209</v>
      </c>
      <c r="D13" s="82"/>
      <c r="E13" s="81" t="s">
        <v>210</v>
      </c>
      <c r="F13" s="82"/>
      <c r="G13" s="81" t="s">
        <v>211</v>
      </c>
      <c r="H13" s="82"/>
      <c r="I13" s="81" t="s">
        <v>212</v>
      </c>
      <c r="J13" s="82"/>
      <c r="K13" s="81" t="s">
        <v>213</v>
      </c>
      <c r="L13" s="153"/>
      <c r="M13" s="154"/>
      <c r="N13" s="70"/>
    </row>
    <row r="14" spans="1:14" s="78" customFormat="1" ht="18.5">
      <c r="A14" s="430"/>
      <c r="B14" s="444"/>
      <c r="C14" s="79" t="s">
        <v>214</v>
      </c>
      <c r="D14" s="82" t="s">
        <v>509</v>
      </c>
      <c r="E14" s="81" t="s">
        <v>215</v>
      </c>
      <c r="F14" s="446" t="s">
        <v>510</v>
      </c>
      <c r="G14" s="446"/>
      <c r="H14" s="446"/>
      <c r="I14" s="446"/>
      <c r="J14" s="446"/>
      <c r="K14" s="446"/>
      <c r="L14" s="446"/>
      <c r="M14" s="447"/>
      <c r="N14" s="70"/>
    </row>
    <row r="15" spans="1:14" s="78" customFormat="1" ht="18">
      <c r="A15" s="430"/>
      <c r="B15" s="445"/>
      <c r="C15" s="448"/>
      <c r="D15" s="449"/>
      <c r="E15" s="449"/>
      <c r="F15" s="449"/>
      <c r="G15" s="449"/>
      <c r="H15" s="449"/>
      <c r="I15" s="449"/>
      <c r="J15" s="449"/>
      <c r="K15" s="449"/>
      <c r="L15" s="449"/>
      <c r="M15" s="450"/>
      <c r="N15" s="70"/>
    </row>
    <row r="16" spans="1:14" ht="13.5" customHeight="1">
      <c r="A16" s="430"/>
      <c r="B16" s="444" t="s">
        <v>216</v>
      </c>
      <c r="C16" s="83"/>
      <c r="D16" s="217"/>
      <c r="E16" s="217"/>
      <c r="F16" s="217"/>
      <c r="G16" s="217"/>
      <c r="H16" s="217"/>
      <c r="I16" s="217"/>
      <c r="J16" s="217"/>
      <c r="K16" s="217"/>
      <c r="L16" s="217"/>
      <c r="M16" s="84"/>
      <c r="N16" s="70"/>
    </row>
    <row r="17" spans="1:14" ht="18">
      <c r="A17" s="430"/>
      <c r="B17" s="444"/>
      <c r="C17" s="85" t="s">
        <v>217</v>
      </c>
      <c r="D17" s="264">
        <v>0.13300000000000001</v>
      </c>
      <c r="E17" s="217"/>
      <c r="F17" s="86" t="s">
        <v>218</v>
      </c>
      <c r="G17" s="265">
        <v>44196</v>
      </c>
      <c r="H17" s="217"/>
      <c r="I17" s="86" t="s">
        <v>219</v>
      </c>
      <c r="J17" s="477" t="s">
        <v>511</v>
      </c>
      <c r="K17" s="478"/>
      <c r="L17" s="479"/>
      <c r="M17" s="84"/>
      <c r="N17" s="70"/>
    </row>
    <row r="18" spans="1:14" ht="18">
      <c r="A18" s="430"/>
      <c r="B18" s="445"/>
      <c r="C18" s="448"/>
      <c r="D18" s="449"/>
      <c r="E18" s="449"/>
      <c r="F18" s="449"/>
      <c r="G18" s="449"/>
      <c r="H18" s="449"/>
      <c r="I18" s="449"/>
      <c r="J18" s="449"/>
      <c r="K18" s="449"/>
      <c r="L18" s="449"/>
      <c r="M18" s="450"/>
      <c r="N18" s="70"/>
    </row>
    <row r="19" spans="1:14" ht="18">
      <c r="A19" s="430"/>
      <c r="B19" s="444" t="s">
        <v>220</v>
      </c>
      <c r="C19" s="211"/>
      <c r="D19" s="214"/>
      <c r="E19" s="214"/>
      <c r="F19" s="214"/>
      <c r="G19" s="214"/>
      <c r="H19" s="214"/>
      <c r="I19" s="214"/>
      <c r="J19" s="214"/>
      <c r="K19" s="214"/>
      <c r="L19" s="214"/>
      <c r="M19" s="87"/>
      <c r="N19" s="70"/>
    </row>
    <row r="20" spans="1:14" ht="18.5">
      <c r="A20" s="430"/>
      <c r="B20" s="444"/>
      <c r="C20" s="88"/>
      <c r="D20" s="106">
        <v>2021</v>
      </c>
      <c r="E20" s="106">
        <v>2022</v>
      </c>
      <c r="F20" s="106">
        <v>2023</v>
      </c>
      <c r="G20" s="106">
        <v>2024</v>
      </c>
      <c r="H20" s="106">
        <v>2025</v>
      </c>
      <c r="I20" s="285">
        <v>2026</v>
      </c>
      <c r="J20" s="105"/>
      <c r="K20" s="106"/>
      <c r="L20" s="106" t="s">
        <v>225</v>
      </c>
      <c r="M20" s="90"/>
      <c r="N20" s="70"/>
    </row>
    <row r="21" spans="1:14" ht="18">
      <c r="A21" s="430"/>
      <c r="B21" s="444"/>
      <c r="C21" s="88"/>
      <c r="D21" s="268">
        <v>0.14399999999999999</v>
      </c>
      <c r="E21" s="268">
        <f>+D21+0.011</f>
        <v>0.155</v>
      </c>
      <c r="F21" s="268">
        <f t="shared" ref="F21:I21" si="0">+E21+0.011</f>
        <v>0.16600000000000001</v>
      </c>
      <c r="G21" s="268">
        <f t="shared" si="0"/>
        <v>0.17700000000000002</v>
      </c>
      <c r="H21" s="268">
        <f t="shared" si="0"/>
        <v>0.18800000000000003</v>
      </c>
      <c r="I21" s="268">
        <f t="shared" si="0"/>
        <v>0.19900000000000004</v>
      </c>
      <c r="J21" s="108"/>
      <c r="K21" s="262"/>
      <c r="L21" s="216"/>
      <c r="M21" s="90"/>
      <c r="N21" s="70"/>
    </row>
    <row r="22" spans="1:14" ht="18.5">
      <c r="A22" s="430"/>
      <c r="B22" s="444"/>
      <c r="C22" s="88"/>
      <c r="D22" s="215"/>
      <c r="E22" s="216"/>
      <c r="F22" s="216"/>
      <c r="G22" s="96"/>
      <c r="H22" s="216"/>
      <c r="I22" s="95"/>
      <c r="J22" s="95"/>
      <c r="K22" s="216"/>
      <c r="L22" s="216"/>
      <c r="M22" s="90"/>
      <c r="N22" s="70"/>
    </row>
    <row r="23" spans="1:14" ht="18">
      <c r="A23" s="430"/>
      <c r="B23" s="155" t="s">
        <v>226</v>
      </c>
      <c r="C23" s="437"/>
      <c r="D23" s="438"/>
      <c r="E23" s="438"/>
      <c r="F23" s="438"/>
      <c r="G23" s="438"/>
      <c r="H23" s="438"/>
      <c r="I23" s="438"/>
      <c r="J23" s="438"/>
      <c r="K23" s="438"/>
      <c r="L23" s="438"/>
      <c r="M23" s="439"/>
      <c r="N23" s="70"/>
    </row>
    <row r="24" spans="1:14" ht="53.25" customHeight="1">
      <c r="A24" s="430"/>
      <c r="B24" s="155" t="s">
        <v>227</v>
      </c>
      <c r="C24" s="480"/>
      <c r="D24" s="481"/>
      <c r="E24" s="481"/>
      <c r="F24" s="481"/>
      <c r="G24" s="481"/>
      <c r="H24" s="481"/>
      <c r="I24" s="481"/>
      <c r="J24" s="481"/>
      <c r="K24" s="481"/>
      <c r="L24" s="481"/>
      <c r="M24" s="482"/>
      <c r="N24" s="70"/>
    </row>
    <row r="25" spans="1:14" ht="18.75" customHeight="1">
      <c r="A25" s="430"/>
      <c r="B25" s="155" t="s">
        <v>228</v>
      </c>
      <c r="C25" s="480"/>
      <c r="D25" s="481"/>
      <c r="E25" s="481"/>
      <c r="F25" s="481"/>
      <c r="G25" s="481"/>
      <c r="H25" s="481"/>
      <c r="I25" s="481"/>
      <c r="J25" s="481"/>
      <c r="K25" s="481"/>
      <c r="L25" s="481"/>
      <c r="M25" s="482"/>
      <c r="N25" s="70"/>
    </row>
    <row r="26" spans="1:14" ht="18">
      <c r="A26" s="431"/>
      <c r="B26" s="155" t="s">
        <v>229</v>
      </c>
      <c r="C26" s="480"/>
      <c r="D26" s="481"/>
      <c r="E26" s="481"/>
      <c r="F26" s="481"/>
      <c r="G26" s="481"/>
      <c r="H26" s="481"/>
      <c r="I26" s="481"/>
      <c r="J26" s="481"/>
      <c r="K26" s="481"/>
      <c r="L26" s="481"/>
      <c r="M26" s="482"/>
      <c r="N26" s="70"/>
    </row>
    <row r="27" spans="1:14" ht="18">
      <c r="A27" s="430" t="s">
        <v>230</v>
      </c>
      <c r="B27" s="444" t="s">
        <v>231</v>
      </c>
      <c r="C27" s="308"/>
      <c r="D27" s="309"/>
      <c r="E27" s="309"/>
      <c r="F27" s="309"/>
      <c r="G27" s="309"/>
      <c r="H27" s="309"/>
      <c r="I27" s="309"/>
      <c r="J27" s="309"/>
      <c r="K27" s="309"/>
      <c r="L27" s="309"/>
      <c r="M27" s="310"/>
      <c r="N27" s="70"/>
    </row>
    <row r="28" spans="1:14" ht="18">
      <c r="A28" s="430"/>
      <c r="B28" s="444"/>
      <c r="C28" s="309"/>
      <c r="D28" s="311" t="s">
        <v>221</v>
      </c>
      <c r="E28" s="311"/>
      <c r="F28" s="311" t="s">
        <v>222</v>
      </c>
      <c r="G28" s="311"/>
      <c r="H28" s="311" t="s">
        <v>223</v>
      </c>
      <c r="I28" s="311"/>
      <c r="J28" s="311" t="s">
        <v>224</v>
      </c>
      <c r="K28" s="311"/>
      <c r="L28" s="309"/>
      <c r="M28" s="310"/>
      <c r="N28" s="70"/>
    </row>
    <row r="29" spans="1:14" ht="36">
      <c r="A29" s="430"/>
      <c r="B29" s="444"/>
      <c r="C29" s="312"/>
      <c r="D29" s="313" t="s">
        <v>232</v>
      </c>
      <c r="E29" s="314" t="s">
        <v>233</v>
      </c>
      <c r="F29" s="313" t="s">
        <v>232</v>
      </c>
      <c r="G29" s="314" t="s">
        <v>233</v>
      </c>
      <c r="H29" s="313" t="s">
        <v>232</v>
      </c>
      <c r="I29" s="314" t="s">
        <v>233</v>
      </c>
      <c r="J29" s="313" t="s">
        <v>232</v>
      </c>
      <c r="K29" s="313" t="s">
        <v>233</v>
      </c>
      <c r="L29" s="311"/>
      <c r="M29" s="315"/>
      <c r="N29" s="70"/>
    </row>
    <row r="30" spans="1:14" ht="18.5">
      <c r="A30" s="430"/>
      <c r="B30" s="444"/>
      <c r="C30" s="316" t="s">
        <v>231</v>
      </c>
      <c r="D30" s="317"/>
      <c r="E30" s="317"/>
      <c r="F30" s="318"/>
      <c r="G30" s="317"/>
      <c r="H30" s="319"/>
      <c r="I30" s="320"/>
      <c r="J30" s="320"/>
      <c r="K30" s="317"/>
      <c r="L30" s="321"/>
      <c r="M30" s="315"/>
      <c r="N30" s="70"/>
    </row>
    <row r="31" spans="1:14" ht="18">
      <c r="A31" s="430"/>
      <c r="B31" s="444"/>
      <c r="C31" s="316" t="s">
        <v>63</v>
      </c>
      <c r="D31" s="317">
        <f>IF(D21="","",D30/$D$21)</f>
        <v>0</v>
      </c>
      <c r="E31" s="317">
        <f>IF(E21="","",E30/$D$21)</f>
        <v>0</v>
      </c>
      <c r="F31" s="317">
        <f>IF(F21="","",F30/$F$21)</f>
        <v>0</v>
      </c>
      <c r="G31" s="317">
        <f>IF(G21="","",G30/$F$21)</f>
        <v>0</v>
      </c>
      <c r="H31" s="317">
        <f>IF(H21="","",H30/$H$21)</f>
        <v>0</v>
      </c>
      <c r="I31" s="317">
        <f>IF(I21="","",I30/$H$21)</f>
        <v>0</v>
      </c>
      <c r="J31" s="317" t="str">
        <f>IF(J21="","",J30/$J$21)</f>
        <v/>
      </c>
      <c r="K31" s="317" t="str">
        <f>IF(K21="","",K30/$J$21)</f>
        <v/>
      </c>
      <c r="L31" s="321"/>
      <c r="M31" s="315"/>
      <c r="N31" s="70"/>
    </row>
    <row r="32" spans="1:14" ht="18">
      <c r="A32" s="430"/>
      <c r="B32" s="444"/>
      <c r="C32" s="316"/>
      <c r="D32" s="322"/>
      <c r="E32" s="322"/>
      <c r="F32" s="322"/>
      <c r="G32" s="322"/>
      <c r="H32" s="322"/>
      <c r="I32" s="322"/>
      <c r="J32" s="322"/>
      <c r="K32" s="322"/>
      <c r="L32" s="321"/>
      <c r="M32" s="315"/>
      <c r="N32" s="70"/>
    </row>
    <row r="33" spans="1:14" ht="30" customHeight="1">
      <c r="A33" s="430"/>
      <c r="B33" s="444"/>
      <c r="C33" s="323" t="s">
        <v>234</v>
      </c>
      <c r="D33" s="317"/>
      <c r="E33" s="317"/>
      <c r="F33" s="317"/>
      <c r="G33" s="317"/>
      <c r="H33" s="317"/>
      <c r="I33" s="317"/>
      <c r="J33" s="317"/>
      <c r="K33" s="317"/>
      <c r="L33" s="321"/>
      <c r="M33" s="315"/>
      <c r="N33" s="70"/>
    </row>
    <row r="34" spans="1:14" ht="18">
      <c r="A34" s="430"/>
      <c r="B34" s="445"/>
      <c r="C34" s="324"/>
      <c r="D34" s="322"/>
      <c r="E34" s="322"/>
      <c r="F34" s="322"/>
      <c r="G34" s="322"/>
      <c r="H34" s="322"/>
      <c r="I34" s="322"/>
      <c r="J34" s="322"/>
      <c r="K34" s="322"/>
      <c r="L34" s="322"/>
      <c r="M34" s="325"/>
      <c r="N34" s="70"/>
    </row>
    <row r="35" spans="1:14" ht="18" customHeight="1">
      <c r="A35" s="430"/>
      <c r="B35" s="464" t="s">
        <v>235</v>
      </c>
      <c r="C35" s="472" t="s">
        <v>236</v>
      </c>
      <c r="D35" s="473"/>
      <c r="E35" s="469" t="s">
        <v>622</v>
      </c>
      <c r="F35" s="469"/>
      <c r="G35" s="469"/>
      <c r="H35" s="469"/>
      <c r="I35" s="469"/>
      <c r="J35" s="469"/>
      <c r="K35" s="469"/>
      <c r="L35" s="470"/>
      <c r="M35" s="471"/>
      <c r="N35" s="70"/>
    </row>
    <row r="36" spans="1:14" ht="18" customHeight="1">
      <c r="A36" s="430"/>
      <c r="B36" s="465"/>
      <c r="C36" s="458" t="s">
        <v>237</v>
      </c>
      <c r="D36" s="459"/>
      <c r="E36" s="469" t="s">
        <v>623</v>
      </c>
      <c r="F36" s="469"/>
      <c r="G36" s="469"/>
      <c r="H36" s="469"/>
      <c r="I36" s="469"/>
      <c r="J36" s="469"/>
      <c r="K36" s="469"/>
      <c r="L36" s="470"/>
      <c r="M36" s="471"/>
      <c r="N36" s="70"/>
    </row>
    <row r="37" spans="1:14" ht="18" customHeight="1">
      <c r="A37" s="430"/>
      <c r="B37" s="465"/>
      <c r="C37" s="326" t="s">
        <v>238</v>
      </c>
      <c r="D37" s="327"/>
      <c r="E37" s="469" t="s">
        <v>617</v>
      </c>
      <c r="F37" s="469"/>
      <c r="G37" s="469"/>
      <c r="H37" s="469"/>
      <c r="I37" s="469"/>
      <c r="J37" s="469"/>
      <c r="K37" s="469"/>
      <c r="L37" s="470"/>
      <c r="M37" s="471"/>
      <c r="N37" s="70"/>
    </row>
    <row r="38" spans="1:14" ht="18" customHeight="1">
      <c r="A38" s="430"/>
      <c r="B38" s="465"/>
      <c r="C38" s="474" t="s">
        <v>239</v>
      </c>
      <c r="D38" s="475"/>
      <c r="E38" s="469" t="s">
        <v>304</v>
      </c>
      <c r="F38" s="469"/>
      <c r="G38" s="469"/>
      <c r="H38" s="469"/>
      <c r="I38" s="469"/>
      <c r="J38" s="469"/>
      <c r="K38" s="469"/>
      <c r="L38" s="470"/>
      <c r="M38" s="471"/>
      <c r="N38" s="70"/>
    </row>
    <row r="39" spans="1:14" ht="18" customHeight="1">
      <c r="A39" s="430"/>
      <c r="B39" s="465"/>
      <c r="C39" s="458" t="s">
        <v>240</v>
      </c>
      <c r="D39" s="459"/>
      <c r="E39" s="460" t="s">
        <v>624</v>
      </c>
      <c r="F39" s="461"/>
      <c r="G39" s="461"/>
      <c r="H39" s="461"/>
      <c r="I39" s="461"/>
      <c r="J39" s="461"/>
      <c r="K39" s="461"/>
      <c r="L39" s="462"/>
      <c r="M39" s="463"/>
      <c r="N39" s="70"/>
    </row>
    <row r="40" spans="1:14" ht="18" customHeight="1" thickBot="1">
      <c r="A40" s="457"/>
      <c r="B40" s="466"/>
      <c r="C40" s="467" t="s">
        <v>241</v>
      </c>
      <c r="D40" s="468"/>
      <c r="E40" s="469" t="s">
        <v>618</v>
      </c>
      <c r="F40" s="469"/>
      <c r="G40" s="469"/>
      <c r="H40" s="469"/>
      <c r="I40" s="469"/>
      <c r="J40" s="469"/>
      <c r="K40" s="469"/>
      <c r="L40" s="470"/>
      <c r="M40" s="471"/>
      <c r="N40" s="70"/>
    </row>
    <row r="41" spans="1:14" ht="39.75" customHeight="1" thickBot="1">
      <c r="A41" s="159" t="s">
        <v>242</v>
      </c>
      <c r="B41" s="158"/>
      <c r="C41" s="423"/>
      <c r="D41" s="424"/>
      <c r="E41" s="424"/>
      <c r="F41" s="424"/>
      <c r="G41" s="424"/>
      <c r="H41" s="424"/>
      <c r="I41" s="424"/>
      <c r="J41" s="424"/>
      <c r="K41" s="424"/>
      <c r="L41" s="424"/>
      <c r="M41" s="425"/>
      <c r="N41" s="70"/>
    </row>
  </sheetData>
  <mergeCells count="35">
    <mergeCell ref="C7:G7"/>
    <mergeCell ref="J17:L17"/>
    <mergeCell ref="E36:M36"/>
    <mergeCell ref="C25:M25"/>
    <mergeCell ref="B16:B18"/>
    <mergeCell ref="C18:M18"/>
    <mergeCell ref="C26:M26"/>
    <mergeCell ref="C24:M24"/>
    <mergeCell ref="C39:D39"/>
    <mergeCell ref="E39:M39"/>
    <mergeCell ref="B35:B40"/>
    <mergeCell ref="C40:D40"/>
    <mergeCell ref="E40:M40"/>
    <mergeCell ref="C35:D35"/>
    <mergeCell ref="E35:M35"/>
    <mergeCell ref="C36:D36"/>
    <mergeCell ref="E38:M38"/>
    <mergeCell ref="C38:D38"/>
    <mergeCell ref="E37:M37"/>
    <mergeCell ref="C41:M41"/>
    <mergeCell ref="A2:A8"/>
    <mergeCell ref="A9:A26"/>
    <mergeCell ref="C2:M2"/>
    <mergeCell ref="C3:M3"/>
    <mergeCell ref="C8:M8"/>
    <mergeCell ref="C23:M23"/>
    <mergeCell ref="C9:M9"/>
    <mergeCell ref="B10:B15"/>
    <mergeCell ref="F14:M14"/>
    <mergeCell ref="C15:M15"/>
    <mergeCell ref="B27:B34"/>
    <mergeCell ref="B19:B22"/>
    <mergeCell ref="C5:M5"/>
    <mergeCell ref="I7:M7"/>
    <mergeCell ref="A27:A40"/>
  </mergeCells>
  <hyperlinks>
    <hyperlink ref="E39" r:id="rId1" xr:uid="{547B4504-61A3-4ED9-9845-DDDA139CE614}"/>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27F3-7FE5-4486-90FD-035ADDC5DD83}">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54296875" style="69" customWidth="1"/>
    <col min="2" max="2" width="28.1796875" style="69" customWidth="1"/>
    <col min="3" max="3" width="19.453125" style="69" customWidth="1"/>
    <col min="4" max="4" width="15" style="69" customWidth="1"/>
    <col min="5" max="5" width="15.453125" style="69" customWidth="1"/>
    <col min="6" max="6" width="12.453125" style="69" customWidth="1"/>
    <col min="7" max="7" width="13.26953125" style="69" customWidth="1"/>
    <col min="8" max="8" width="18.26953125" style="69" customWidth="1"/>
    <col min="9" max="9" width="12.26953125" style="69" customWidth="1"/>
    <col min="10" max="10" width="12" style="69" customWidth="1"/>
    <col min="11" max="12" width="13.26953125" style="69" customWidth="1"/>
    <col min="13" max="13" width="4.453125" style="69" customWidth="1"/>
    <col min="14" max="14" width="4" style="69" customWidth="1"/>
    <col min="15" max="16384" width="10.81640625" style="69"/>
  </cols>
  <sheetData>
    <row r="1" spans="1:14" ht="45" customHeight="1">
      <c r="A1" s="145"/>
      <c r="B1" s="109" t="s">
        <v>544</v>
      </c>
      <c r="C1" s="110"/>
      <c r="D1" s="110"/>
      <c r="E1" s="110"/>
      <c r="F1" s="110"/>
      <c r="G1" s="110"/>
      <c r="H1" s="110"/>
      <c r="I1" s="110"/>
      <c r="J1" s="110"/>
      <c r="K1" s="110"/>
      <c r="L1" s="110"/>
      <c r="M1" s="111"/>
      <c r="N1" s="70"/>
    </row>
    <row r="2" spans="1:14" ht="39.75" customHeight="1">
      <c r="A2" s="426" t="s">
        <v>505</v>
      </c>
      <c r="B2" s="258" t="s">
        <v>177</v>
      </c>
      <c r="C2" s="432" t="s">
        <v>422</v>
      </c>
      <c r="D2" s="433"/>
      <c r="E2" s="433"/>
      <c r="F2" s="433"/>
      <c r="G2" s="433"/>
      <c r="H2" s="433"/>
      <c r="I2" s="433"/>
      <c r="J2" s="433"/>
      <c r="K2" s="433"/>
      <c r="L2" s="433"/>
      <c r="M2" s="434"/>
      <c r="N2" s="70"/>
    </row>
    <row r="3" spans="1:14" ht="66" customHeight="1">
      <c r="A3" s="427"/>
      <c r="B3" s="155" t="s">
        <v>197</v>
      </c>
      <c r="C3" s="432" t="s">
        <v>512</v>
      </c>
      <c r="D3" s="433"/>
      <c r="E3" s="433"/>
      <c r="F3" s="433"/>
      <c r="G3" s="433"/>
      <c r="H3" s="433"/>
      <c r="I3" s="433"/>
      <c r="J3" s="433"/>
      <c r="K3" s="433"/>
      <c r="L3" s="433"/>
      <c r="M3" s="434"/>
      <c r="N3" s="70"/>
    </row>
    <row r="4" spans="1:14" s="78" customFormat="1" ht="36" customHeight="1">
      <c r="A4" s="427"/>
      <c r="B4" s="156" t="s">
        <v>198</v>
      </c>
      <c r="C4" s="151"/>
      <c r="D4" s="152"/>
      <c r="E4" s="152"/>
      <c r="F4" s="152"/>
      <c r="G4" s="152"/>
      <c r="H4" s="152"/>
      <c r="I4" s="152"/>
      <c r="J4" s="152"/>
      <c r="K4" s="152"/>
      <c r="L4" s="152"/>
      <c r="M4" s="160"/>
    </row>
    <row r="5" spans="1:14" s="78" customFormat="1" ht="72" customHeight="1">
      <c r="A5" s="427"/>
      <c r="B5" s="157" t="s">
        <v>10</v>
      </c>
      <c r="C5" s="451" t="s">
        <v>541</v>
      </c>
      <c r="D5" s="452"/>
      <c r="E5" s="452"/>
      <c r="F5" s="452"/>
      <c r="G5" s="452"/>
      <c r="H5" s="452"/>
      <c r="I5" s="452"/>
      <c r="J5" s="452"/>
      <c r="K5" s="452"/>
      <c r="L5" s="452"/>
      <c r="M5" s="453"/>
    </row>
    <row r="6" spans="1:14" s="78" customFormat="1"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70"/>
    </row>
    <row r="8" spans="1:14" ht="71.25" customHeight="1">
      <c r="A8" s="428"/>
      <c r="B8" s="155" t="s">
        <v>201</v>
      </c>
      <c r="C8" s="483" t="s">
        <v>568</v>
      </c>
      <c r="D8" s="484"/>
      <c r="E8" s="484"/>
      <c r="F8" s="484"/>
      <c r="G8" s="484"/>
      <c r="H8" s="484"/>
      <c r="I8" s="484"/>
      <c r="J8" s="484"/>
      <c r="K8" s="484"/>
      <c r="L8" s="484"/>
      <c r="M8" s="485"/>
      <c r="N8" s="70"/>
    </row>
    <row r="9" spans="1:14" ht="18">
      <c r="A9" s="429" t="s">
        <v>202</v>
      </c>
      <c r="B9" s="155" t="s">
        <v>34</v>
      </c>
      <c r="C9" s="486"/>
      <c r="D9" s="487"/>
      <c r="E9" s="487"/>
      <c r="F9" s="487"/>
      <c r="G9" s="487"/>
      <c r="H9" s="487"/>
      <c r="I9" s="487"/>
      <c r="J9" s="487"/>
      <c r="K9" s="487"/>
      <c r="L9" s="487"/>
      <c r="M9" s="488"/>
      <c r="N9" s="70"/>
    </row>
    <row r="10" spans="1:14" ht="22.5" customHeight="1">
      <c r="A10" s="430"/>
      <c r="B10" s="443" t="s">
        <v>203</v>
      </c>
      <c r="C10" s="72"/>
      <c r="D10" s="73"/>
      <c r="E10" s="266"/>
      <c r="F10" s="73"/>
      <c r="G10" s="73"/>
      <c r="H10" s="73"/>
      <c r="I10" s="73"/>
      <c r="J10" s="73"/>
      <c r="K10" s="73"/>
      <c r="L10" s="73"/>
      <c r="M10" s="74"/>
      <c r="N10" s="70"/>
    </row>
    <row r="11" spans="1:14" ht="11.25" customHeight="1">
      <c r="A11" s="430"/>
      <c r="B11" s="444"/>
      <c r="C11" s="75"/>
      <c r="D11" s="76"/>
      <c r="E11" s="262"/>
      <c r="F11" s="76"/>
      <c r="G11" s="262"/>
      <c r="H11" s="76"/>
      <c r="I11" s="262"/>
      <c r="J11" s="76"/>
      <c r="K11" s="262"/>
      <c r="L11" s="262"/>
      <c r="M11" s="90"/>
      <c r="N11" s="70"/>
    </row>
    <row r="12" spans="1:14" s="78" customFormat="1" ht="18">
      <c r="A12" s="430"/>
      <c r="B12" s="444"/>
      <c r="C12" s="79" t="s">
        <v>204</v>
      </c>
      <c r="D12" s="80"/>
      <c r="E12" s="81" t="s">
        <v>205</v>
      </c>
      <c r="F12" s="80"/>
      <c r="G12" s="81" t="s">
        <v>206</v>
      </c>
      <c r="H12" s="80"/>
      <c r="I12" s="81" t="s">
        <v>207</v>
      </c>
      <c r="J12" s="80"/>
      <c r="K12" s="81" t="s">
        <v>208</v>
      </c>
      <c r="L12" s="153"/>
      <c r="M12" s="154"/>
      <c r="N12" s="70"/>
    </row>
    <row r="13" spans="1:14" s="78" customFormat="1" ht="18">
      <c r="A13" s="430"/>
      <c r="B13" s="444"/>
      <c r="C13" s="79" t="s">
        <v>209</v>
      </c>
      <c r="D13" s="82"/>
      <c r="E13" s="81" t="s">
        <v>210</v>
      </c>
      <c r="F13" s="82"/>
      <c r="G13" s="81" t="s">
        <v>211</v>
      </c>
      <c r="H13" s="82"/>
      <c r="I13" s="81" t="s">
        <v>212</v>
      </c>
      <c r="J13" s="82"/>
      <c r="K13" s="81" t="s">
        <v>213</v>
      </c>
      <c r="L13" s="153"/>
      <c r="M13" s="154"/>
      <c r="N13" s="70"/>
    </row>
    <row r="14" spans="1:14" s="78" customFormat="1" ht="18.5">
      <c r="A14" s="430"/>
      <c r="B14" s="444"/>
      <c r="C14" s="79" t="s">
        <v>214</v>
      </c>
      <c r="D14" s="82" t="s">
        <v>509</v>
      </c>
      <c r="E14" s="81" t="s">
        <v>215</v>
      </c>
      <c r="F14" s="446" t="s">
        <v>543</v>
      </c>
      <c r="G14" s="446"/>
      <c r="H14" s="446"/>
      <c r="I14" s="446"/>
      <c r="J14" s="446"/>
      <c r="K14" s="446"/>
      <c r="L14" s="446"/>
      <c r="M14" s="447"/>
      <c r="N14" s="70"/>
    </row>
    <row r="15" spans="1:14" s="78" customFormat="1" ht="18">
      <c r="A15" s="430"/>
      <c r="B15" s="445"/>
      <c r="C15" s="448"/>
      <c r="D15" s="449"/>
      <c r="E15" s="449"/>
      <c r="F15" s="449"/>
      <c r="G15" s="449"/>
      <c r="H15" s="449"/>
      <c r="I15" s="449"/>
      <c r="J15" s="449"/>
      <c r="K15" s="449"/>
      <c r="L15" s="449"/>
      <c r="M15" s="450"/>
      <c r="N15" s="70"/>
    </row>
    <row r="16" spans="1:14" ht="13.5" customHeight="1">
      <c r="A16" s="430"/>
      <c r="B16" s="444" t="s">
        <v>216</v>
      </c>
      <c r="C16" s="83"/>
      <c r="D16" s="263"/>
      <c r="E16" s="263"/>
      <c r="F16" s="263"/>
      <c r="G16" s="263"/>
      <c r="H16" s="263"/>
      <c r="I16" s="263"/>
      <c r="J16" s="263"/>
      <c r="K16" s="263"/>
      <c r="L16" s="263"/>
      <c r="M16" s="84"/>
      <c r="N16" s="70"/>
    </row>
    <row r="17" spans="1:14" ht="18">
      <c r="A17" s="430"/>
      <c r="B17" s="444"/>
      <c r="C17" s="85" t="s">
        <v>217</v>
      </c>
      <c r="D17" s="264">
        <v>6.6E-3</v>
      </c>
      <c r="E17" s="263"/>
      <c r="F17" s="86" t="s">
        <v>218</v>
      </c>
      <c r="G17" s="265">
        <v>44196</v>
      </c>
      <c r="H17" s="263"/>
      <c r="I17" s="86" t="s">
        <v>219</v>
      </c>
      <c r="J17" s="477" t="s">
        <v>511</v>
      </c>
      <c r="K17" s="478"/>
      <c r="L17" s="479"/>
      <c r="M17" s="84"/>
      <c r="N17" s="70"/>
    </row>
    <row r="18" spans="1:14" ht="18">
      <c r="A18" s="430"/>
      <c r="B18" s="445"/>
      <c r="C18" s="448"/>
      <c r="D18" s="449"/>
      <c r="E18" s="449"/>
      <c r="F18" s="449"/>
      <c r="G18" s="449"/>
      <c r="H18" s="449"/>
      <c r="I18" s="449"/>
      <c r="J18" s="449"/>
      <c r="K18" s="449"/>
      <c r="L18" s="449"/>
      <c r="M18" s="450"/>
      <c r="N18" s="70"/>
    </row>
    <row r="19" spans="1:14" ht="18">
      <c r="A19" s="430"/>
      <c r="B19" s="444" t="s">
        <v>220</v>
      </c>
      <c r="C19" s="259"/>
      <c r="D19" s="260"/>
      <c r="E19" s="260"/>
      <c r="F19" s="260"/>
      <c r="G19" s="260"/>
      <c r="H19" s="260"/>
      <c r="I19" s="260"/>
      <c r="J19" s="260"/>
      <c r="K19" s="260"/>
      <c r="L19" s="260"/>
      <c r="M19" s="87"/>
      <c r="N19" s="70"/>
    </row>
    <row r="20" spans="1:14" ht="18.5">
      <c r="A20" s="430"/>
      <c r="B20" s="444"/>
      <c r="C20" s="88"/>
      <c r="D20" s="106">
        <v>2021</v>
      </c>
      <c r="E20" s="106">
        <v>2022</v>
      </c>
      <c r="F20" s="106">
        <v>2023</v>
      </c>
      <c r="G20" s="106">
        <v>2024</v>
      </c>
      <c r="H20" s="306">
        <v>2025</v>
      </c>
      <c r="I20" s="307">
        <v>2026</v>
      </c>
      <c r="J20" s="105"/>
      <c r="K20" s="106"/>
      <c r="L20" s="106" t="s">
        <v>225</v>
      </c>
      <c r="M20" s="90"/>
      <c r="N20" s="70"/>
    </row>
    <row r="21" spans="1:14" ht="18">
      <c r="A21" s="430"/>
      <c r="B21" s="444"/>
      <c r="C21" s="88"/>
      <c r="D21" s="268">
        <v>0.01</v>
      </c>
      <c r="E21" s="268">
        <v>0.02</v>
      </c>
      <c r="F21" s="268">
        <v>0.03</v>
      </c>
      <c r="G21" s="268">
        <v>0.04</v>
      </c>
      <c r="H21" s="268">
        <v>0.05</v>
      </c>
      <c r="I21" s="268">
        <v>0.05</v>
      </c>
      <c r="J21" s="108"/>
      <c r="K21" s="262"/>
      <c r="L21" s="262"/>
      <c r="M21" s="90"/>
      <c r="N21" s="70"/>
    </row>
    <row r="22" spans="1:14" ht="18.5">
      <c r="A22" s="430"/>
      <c r="B22" s="444"/>
      <c r="C22" s="88"/>
      <c r="D22" s="261"/>
      <c r="E22" s="262"/>
      <c r="F22" s="262"/>
      <c r="G22" s="96"/>
      <c r="H22" s="262"/>
      <c r="I22" s="95"/>
      <c r="J22" s="95"/>
      <c r="K22" s="262"/>
      <c r="L22" s="262"/>
      <c r="M22" s="90"/>
      <c r="N22" s="70"/>
    </row>
    <row r="23" spans="1:14" ht="18">
      <c r="A23" s="430"/>
      <c r="B23" s="155" t="s">
        <v>226</v>
      </c>
      <c r="C23" s="437"/>
      <c r="D23" s="438"/>
      <c r="E23" s="438"/>
      <c r="F23" s="438"/>
      <c r="G23" s="438"/>
      <c r="H23" s="438"/>
      <c r="I23" s="438"/>
      <c r="J23" s="438"/>
      <c r="K23" s="438"/>
      <c r="L23" s="438"/>
      <c r="M23" s="439"/>
      <c r="N23" s="70"/>
    </row>
    <row r="24" spans="1:14" ht="53.25" customHeight="1">
      <c r="A24" s="430"/>
      <c r="B24" s="155" t="s">
        <v>227</v>
      </c>
      <c r="C24" s="480"/>
      <c r="D24" s="481"/>
      <c r="E24" s="481"/>
      <c r="F24" s="481"/>
      <c r="G24" s="481"/>
      <c r="H24" s="481"/>
      <c r="I24" s="481"/>
      <c r="J24" s="481"/>
      <c r="K24" s="481"/>
      <c r="L24" s="481"/>
      <c r="M24" s="482"/>
      <c r="N24" s="70"/>
    </row>
    <row r="25" spans="1:14" ht="18.75" customHeight="1">
      <c r="A25" s="430"/>
      <c r="B25" s="155" t="s">
        <v>228</v>
      </c>
      <c r="C25" s="480"/>
      <c r="D25" s="481"/>
      <c r="E25" s="481"/>
      <c r="F25" s="481"/>
      <c r="G25" s="481"/>
      <c r="H25" s="481"/>
      <c r="I25" s="481"/>
      <c r="J25" s="481"/>
      <c r="K25" s="481"/>
      <c r="L25" s="481"/>
      <c r="M25" s="482"/>
      <c r="N25" s="70"/>
    </row>
    <row r="26" spans="1:14" ht="18">
      <c r="A26" s="431"/>
      <c r="B26" s="155" t="s">
        <v>229</v>
      </c>
      <c r="C26" s="480"/>
      <c r="D26" s="481"/>
      <c r="E26" s="481"/>
      <c r="F26" s="481"/>
      <c r="G26" s="481"/>
      <c r="H26" s="481"/>
      <c r="I26" s="481"/>
      <c r="J26" s="481"/>
      <c r="K26" s="481"/>
      <c r="L26" s="481"/>
      <c r="M26" s="482"/>
      <c r="N26" s="70"/>
    </row>
    <row r="27" spans="1:14" ht="18">
      <c r="A27" s="430" t="s">
        <v>230</v>
      </c>
      <c r="B27" s="444" t="s">
        <v>231</v>
      </c>
      <c r="C27" s="308"/>
      <c r="D27" s="309"/>
      <c r="E27" s="309"/>
      <c r="F27" s="309"/>
      <c r="G27" s="309"/>
      <c r="H27" s="309"/>
      <c r="I27" s="309"/>
      <c r="J27" s="309"/>
      <c r="K27" s="309"/>
      <c r="L27" s="309"/>
      <c r="M27" s="310"/>
      <c r="N27" s="70"/>
    </row>
    <row r="28" spans="1:14" ht="18">
      <c r="A28" s="430"/>
      <c r="B28" s="444"/>
      <c r="C28" s="309"/>
      <c r="D28" s="311" t="s">
        <v>221</v>
      </c>
      <c r="E28" s="311"/>
      <c r="F28" s="311" t="s">
        <v>222</v>
      </c>
      <c r="G28" s="311"/>
      <c r="H28" s="311" t="s">
        <v>223</v>
      </c>
      <c r="I28" s="311"/>
      <c r="J28" s="311" t="s">
        <v>224</v>
      </c>
      <c r="K28" s="311"/>
      <c r="L28" s="309"/>
      <c r="M28" s="310"/>
      <c r="N28" s="70"/>
    </row>
    <row r="29" spans="1:14" ht="36">
      <c r="A29" s="430"/>
      <c r="B29" s="444"/>
      <c r="C29" s="312"/>
      <c r="D29" s="313" t="s">
        <v>232</v>
      </c>
      <c r="E29" s="314" t="s">
        <v>233</v>
      </c>
      <c r="F29" s="313" t="s">
        <v>232</v>
      </c>
      <c r="G29" s="314" t="s">
        <v>233</v>
      </c>
      <c r="H29" s="313" t="s">
        <v>232</v>
      </c>
      <c r="I29" s="314" t="s">
        <v>233</v>
      </c>
      <c r="J29" s="313" t="s">
        <v>232</v>
      </c>
      <c r="K29" s="313" t="s">
        <v>233</v>
      </c>
      <c r="L29" s="311"/>
      <c r="M29" s="315"/>
      <c r="N29" s="70"/>
    </row>
    <row r="30" spans="1:14" ht="18.5">
      <c r="A30" s="430"/>
      <c r="B30" s="444"/>
      <c r="C30" s="316" t="s">
        <v>231</v>
      </c>
      <c r="D30" s="317"/>
      <c r="E30" s="317"/>
      <c r="F30" s="318"/>
      <c r="G30" s="317"/>
      <c r="H30" s="319"/>
      <c r="I30" s="320"/>
      <c r="J30" s="320"/>
      <c r="K30" s="317"/>
      <c r="L30" s="321"/>
      <c r="M30" s="315"/>
      <c r="N30" s="70"/>
    </row>
    <row r="31" spans="1:14" ht="18">
      <c r="A31" s="430"/>
      <c r="B31" s="444"/>
      <c r="C31" s="316" t="s">
        <v>63</v>
      </c>
      <c r="D31" s="317">
        <f>IF(D21="","",D30/$D$21)</f>
        <v>0</v>
      </c>
      <c r="E31" s="317">
        <f>IF(E21="","",E30/$D$21)</f>
        <v>0</v>
      </c>
      <c r="F31" s="317">
        <f>IF(F21="","",F30/$F$21)</f>
        <v>0</v>
      </c>
      <c r="G31" s="317">
        <f>IF(G21="","",G30/$F$21)</f>
        <v>0</v>
      </c>
      <c r="H31" s="317">
        <f>IF(H21="","",H30/$H$21)</f>
        <v>0</v>
      </c>
      <c r="I31" s="317">
        <f>IF(I21="","",I30/$H$21)</f>
        <v>0</v>
      </c>
      <c r="J31" s="317" t="str">
        <f>IF(J21="","",J30/$J$21)</f>
        <v/>
      </c>
      <c r="K31" s="317" t="str">
        <f>IF(K21="","",K30/$J$21)</f>
        <v/>
      </c>
      <c r="L31" s="321"/>
      <c r="M31" s="315"/>
      <c r="N31" s="70"/>
    </row>
    <row r="32" spans="1:14" ht="18">
      <c r="A32" s="430"/>
      <c r="B32" s="444"/>
      <c r="C32" s="316"/>
      <c r="D32" s="322"/>
      <c r="E32" s="322"/>
      <c r="F32" s="322"/>
      <c r="G32" s="322"/>
      <c r="H32" s="322"/>
      <c r="I32" s="322"/>
      <c r="J32" s="322"/>
      <c r="K32" s="322"/>
      <c r="L32" s="321"/>
      <c r="M32" s="315"/>
      <c r="N32" s="70"/>
    </row>
    <row r="33" spans="1:14" ht="21.75" customHeight="1">
      <c r="A33" s="430"/>
      <c r="B33" s="444"/>
      <c r="C33" s="323" t="s">
        <v>234</v>
      </c>
      <c r="D33" s="317"/>
      <c r="E33" s="317"/>
      <c r="F33" s="317"/>
      <c r="G33" s="317"/>
      <c r="H33" s="317"/>
      <c r="I33" s="317"/>
      <c r="J33" s="317"/>
      <c r="K33" s="317"/>
      <c r="L33" s="321"/>
      <c r="M33" s="315"/>
      <c r="N33" s="70"/>
    </row>
    <row r="34" spans="1:14" ht="18">
      <c r="A34" s="430"/>
      <c r="B34" s="445"/>
      <c r="C34" s="324"/>
      <c r="D34" s="322"/>
      <c r="E34" s="322"/>
      <c r="F34" s="322"/>
      <c r="G34" s="322"/>
      <c r="H34" s="322"/>
      <c r="I34" s="322"/>
      <c r="J34" s="322"/>
      <c r="K34" s="322"/>
      <c r="L34" s="322"/>
      <c r="M34" s="325"/>
      <c r="N34" s="70"/>
    </row>
    <row r="35" spans="1:14" ht="18" customHeight="1">
      <c r="A35" s="430"/>
      <c r="B35" s="464" t="s">
        <v>235</v>
      </c>
      <c r="C35" s="472" t="s">
        <v>236</v>
      </c>
      <c r="D35" s="473"/>
      <c r="E35" s="469" t="s">
        <v>622</v>
      </c>
      <c r="F35" s="469"/>
      <c r="G35" s="469"/>
      <c r="H35" s="469"/>
      <c r="I35" s="469"/>
      <c r="J35" s="469"/>
      <c r="K35" s="469"/>
      <c r="L35" s="470"/>
      <c r="M35" s="471"/>
      <c r="N35" s="70"/>
    </row>
    <row r="36" spans="1:14" ht="18" customHeight="1">
      <c r="A36" s="430"/>
      <c r="B36" s="465"/>
      <c r="C36" s="458" t="s">
        <v>237</v>
      </c>
      <c r="D36" s="459"/>
      <c r="E36" s="469" t="s">
        <v>623</v>
      </c>
      <c r="F36" s="469"/>
      <c r="G36" s="469"/>
      <c r="H36" s="469"/>
      <c r="I36" s="469"/>
      <c r="J36" s="469"/>
      <c r="K36" s="469"/>
      <c r="L36" s="470"/>
      <c r="M36" s="471"/>
      <c r="N36" s="70"/>
    </row>
    <row r="37" spans="1:14" ht="18" customHeight="1">
      <c r="A37" s="430"/>
      <c r="B37" s="465"/>
      <c r="C37" s="326" t="s">
        <v>238</v>
      </c>
      <c r="D37" s="327"/>
      <c r="E37" s="469" t="s">
        <v>617</v>
      </c>
      <c r="F37" s="469"/>
      <c r="G37" s="469"/>
      <c r="H37" s="469"/>
      <c r="I37" s="469"/>
      <c r="J37" s="469"/>
      <c r="K37" s="469"/>
      <c r="L37" s="470"/>
      <c r="M37" s="471"/>
      <c r="N37" s="70"/>
    </row>
    <row r="38" spans="1:14" ht="18" customHeight="1">
      <c r="A38" s="430"/>
      <c r="B38" s="465"/>
      <c r="C38" s="474" t="s">
        <v>239</v>
      </c>
      <c r="D38" s="475"/>
      <c r="E38" s="469" t="s">
        <v>304</v>
      </c>
      <c r="F38" s="469"/>
      <c r="G38" s="469"/>
      <c r="H38" s="469"/>
      <c r="I38" s="469"/>
      <c r="J38" s="469"/>
      <c r="K38" s="469"/>
      <c r="L38" s="470"/>
      <c r="M38" s="471"/>
      <c r="N38" s="70"/>
    </row>
    <row r="39" spans="1:14" ht="18" customHeight="1">
      <c r="A39" s="430"/>
      <c r="B39" s="465"/>
      <c r="C39" s="458" t="s">
        <v>240</v>
      </c>
      <c r="D39" s="459"/>
      <c r="E39" s="460" t="s">
        <v>624</v>
      </c>
      <c r="F39" s="461"/>
      <c r="G39" s="461"/>
      <c r="H39" s="461"/>
      <c r="I39" s="461"/>
      <c r="J39" s="461"/>
      <c r="K39" s="461"/>
      <c r="L39" s="462"/>
      <c r="M39" s="463"/>
      <c r="N39" s="70"/>
    </row>
    <row r="40" spans="1:14" ht="18" customHeight="1" thickBot="1">
      <c r="A40" s="457"/>
      <c r="B40" s="466"/>
      <c r="C40" s="467" t="s">
        <v>241</v>
      </c>
      <c r="D40" s="468"/>
      <c r="E40" s="469" t="s">
        <v>618</v>
      </c>
      <c r="F40" s="469"/>
      <c r="G40" s="469"/>
      <c r="H40" s="469"/>
      <c r="I40" s="469"/>
      <c r="J40" s="469"/>
      <c r="K40" s="469"/>
      <c r="L40" s="470"/>
      <c r="M40" s="471"/>
      <c r="N40" s="70"/>
    </row>
    <row r="41" spans="1:14" ht="39.75" customHeight="1" thickBot="1">
      <c r="A41" s="159" t="s">
        <v>242</v>
      </c>
      <c r="B41" s="158"/>
      <c r="C41" s="423"/>
      <c r="D41" s="424"/>
      <c r="E41" s="424"/>
      <c r="F41" s="424"/>
      <c r="G41" s="424"/>
      <c r="H41" s="424"/>
      <c r="I41" s="424"/>
      <c r="J41" s="424"/>
      <c r="K41" s="424"/>
      <c r="L41" s="424"/>
      <c r="M41" s="425"/>
      <c r="N41" s="70"/>
    </row>
  </sheetData>
  <mergeCells count="34">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9"/>
  </mergeCells>
  <hyperlinks>
    <hyperlink ref="E39" r:id="rId1" xr:uid="{E106F1AA-E7C3-48F7-A86D-66EF89DEFE55}"/>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8840B-3EC0-4753-B421-06865CB94873}">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54296875" style="69" customWidth="1"/>
    <col min="2" max="2" width="28.1796875" style="69" customWidth="1"/>
    <col min="3" max="3" width="19.453125" style="69" customWidth="1"/>
    <col min="4" max="4" width="15" style="69" customWidth="1"/>
    <col min="5" max="5" width="15.453125" style="69" customWidth="1"/>
    <col min="6" max="6" width="12.453125" style="69" customWidth="1"/>
    <col min="7" max="7" width="13.26953125" style="69" customWidth="1"/>
    <col min="8" max="8" width="18.26953125" style="69" customWidth="1"/>
    <col min="9" max="9" width="12.26953125" style="69" customWidth="1"/>
    <col min="10" max="10" width="12" style="69" customWidth="1"/>
    <col min="11" max="12" width="13.26953125" style="69" customWidth="1"/>
    <col min="13" max="13" width="4.453125" style="69" customWidth="1"/>
    <col min="14" max="14" width="4" style="69" customWidth="1"/>
    <col min="15" max="16384" width="10.81640625" style="69"/>
  </cols>
  <sheetData>
    <row r="1" spans="1:14" ht="45" customHeight="1">
      <c r="A1" s="145"/>
      <c r="B1" s="109" t="s">
        <v>552</v>
      </c>
      <c r="C1" s="110"/>
      <c r="D1" s="110"/>
      <c r="E1" s="110"/>
      <c r="F1" s="110"/>
      <c r="G1" s="110"/>
      <c r="H1" s="110"/>
      <c r="I1" s="110"/>
      <c r="J1" s="110"/>
      <c r="K1" s="110"/>
      <c r="L1" s="110"/>
      <c r="M1" s="111"/>
      <c r="N1" s="70"/>
    </row>
    <row r="2" spans="1:14" ht="39.75" customHeight="1">
      <c r="A2" s="426" t="s">
        <v>505</v>
      </c>
      <c r="B2" s="258" t="s">
        <v>177</v>
      </c>
      <c r="C2" s="432" t="s">
        <v>423</v>
      </c>
      <c r="D2" s="433"/>
      <c r="E2" s="433"/>
      <c r="F2" s="433"/>
      <c r="G2" s="433"/>
      <c r="H2" s="433"/>
      <c r="I2" s="433"/>
      <c r="J2" s="433"/>
      <c r="K2" s="433"/>
      <c r="L2" s="433"/>
      <c r="M2" s="434"/>
      <c r="N2" s="70"/>
    </row>
    <row r="3" spans="1:14" ht="66" customHeight="1">
      <c r="A3" s="427"/>
      <c r="B3" s="155" t="s">
        <v>197</v>
      </c>
      <c r="C3" s="432" t="s">
        <v>512</v>
      </c>
      <c r="D3" s="433"/>
      <c r="E3" s="433"/>
      <c r="F3" s="433"/>
      <c r="G3" s="433"/>
      <c r="H3" s="433"/>
      <c r="I3" s="433"/>
      <c r="J3" s="433"/>
      <c r="K3" s="433"/>
      <c r="L3" s="433"/>
      <c r="M3" s="434"/>
      <c r="N3" s="70"/>
    </row>
    <row r="4" spans="1:14" s="78" customFormat="1" ht="36" customHeight="1">
      <c r="A4" s="427"/>
      <c r="B4" s="156" t="s">
        <v>198</v>
      </c>
      <c r="C4" s="151"/>
      <c r="D4" s="152"/>
      <c r="E4" s="152"/>
      <c r="F4" s="152"/>
      <c r="G4" s="152"/>
      <c r="H4" s="152"/>
      <c r="I4" s="152"/>
      <c r="J4" s="152"/>
      <c r="K4" s="152"/>
      <c r="L4" s="152"/>
      <c r="M4" s="160"/>
    </row>
    <row r="5" spans="1:14" s="78" customFormat="1" ht="72" customHeight="1">
      <c r="A5" s="427"/>
      <c r="B5" s="157" t="s">
        <v>10</v>
      </c>
      <c r="C5" s="451" t="s">
        <v>545</v>
      </c>
      <c r="D5" s="452"/>
      <c r="E5" s="452"/>
      <c r="F5" s="452"/>
      <c r="G5" s="452"/>
      <c r="H5" s="452"/>
      <c r="I5" s="452"/>
      <c r="J5" s="452"/>
      <c r="K5" s="452"/>
      <c r="L5" s="452"/>
      <c r="M5" s="453"/>
    </row>
    <row r="6" spans="1:14" s="78" customFormat="1"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70"/>
    </row>
    <row r="8" spans="1:14" ht="71.25" customHeight="1">
      <c r="A8" s="428"/>
      <c r="B8" s="155" t="s">
        <v>201</v>
      </c>
      <c r="C8" s="432" t="s">
        <v>569</v>
      </c>
      <c r="D8" s="435"/>
      <c r="E8" s="435"/>
      <c r="F8" s="435"/>
      <c r="G8" s="435"/>
      <c r="H8" s="435"/>
      <c r="I8" s="435"/>
      <c r="J8" s="435"/>
      <c r="K8" s="435"/>
      <c r="L8" s="435"/>
      <c r="M8" s="436"/>
      <c r="N8" s="70"/>
    </row>
    <row r="9" spans="1:14" ht="18">
      <c r="A9" s="429" t="s">
        <v>202</v>
      </c>
      <c r="B9" s="155" t="s">
        <v>34</v>
      </c>
      <c r="C9" s="440" t="s">
        <v>440</v>
      </c>
      <c r="D9" s="441"/>
      <c r="E9" s="441"/>
      <c r="F9" s="441"/>
      <c r="G9" s="441"/>
      <c r="H9" s="441"/>
      <c r="I9" s="441"/>
      <c r="J9" s="441"/>
      <c r="K9" s="441"/>
      <c r="L9" s="441"/>
      <c r="M9" s="442"/>
      <c r="N9" s="70"/>
    </row>
    <row r="10" spans="1:14" ht="22.5" customHeight="1">
      <c r="A10" s="430"/>
      <c r="B10" s="443" t="s">
        <v>203</v>
      </c>
      <c r="C10" s="72"/>
      <c r="D10" s="73"/>
      <c r="E10" s="266"/>
      <c r="F10" s="73"/>
      <c r="G10" s="73"/>
      <c r="H10" s="73"/>
      <c r="I10" s="73"/>
      <c r="J10" s="73"/>
      <c r="K10" s="73"/>
      <c r="L10" s="73"/>
      <c r="M10" s="74"/>
      <c r="N10" s="70"/>
    </row>
    <row r="11" spans="1:14" ht="11.25" customHeight="1">
      <c r="A11" s="430"/>
      <c r="B11" s="444"/>
      <c r="C11" s="75"/>
      <c r="D11" s="76"/>
      <c r="E11" s="262"/>
      <c r="F11" s="76"/>
      <c r="G11" s="262"/>
      <c r="H11" s="76"/>
      <c r="I11" s="262"/>
      <c r="J11" s="76"/>
      <c r="K11" s="262"/>
      <c r="L11" s="262"/>
      <c r="M11" s="90"/>
      <c r="N11" s="70"/>
    </row>
    <row r="12" spans="1:14" s="78" customFormat="1" ht="18">
      <c r="A12" s="430"/>
      <c r="B12" s="444"/>
      <c r="C12" s="79" t="s">
        <v>204</v>
      </c>
      <c r="D12" s="80"/>
      <c r="E12" s="81" t="s">
        <v>205</v>
      </c>
      <c r="F12" s="80"/>
      <c r="G12" s="81" t="s">
        <v>206</v>
      </c>
      <c r="H12" s="80"/>
      <c r="I12" s="81" t="s">
        <v>207</v>
      </c>
      <c r="J12" s="80"/>
      <c r="K12" s="81" t="s">
        <v>208</v>
      </c>
      <c r="L12" s="153"/>
      <c r="M12" s="154"/>
      <c r="N12" s="70"/>
    </row>
    <row r="13" spans="1:14" s="78" customFormat="1" ht="18">
      <c r="A13" s="430"/>
      <c r="B13" s="444"/>
      <c r="C13" s="79" t="s">
        <v>209</v>
      </c>
      <c r="D13" s="82"/>
      <c r="E13" s="81" t="s">
        <v>210</v>
      </c>
      <c r="F13" s="82"/>
      <c r="G13" s="81" t="s">
        <v>211</v>
      </c>
      <c r="H13" s="82"/>
      <c r="I13" s="81" t="s">
        <v>212</v>
      </c>
      <c r="J13" s="82"/>
      <c r="K13" s="81" t="s">
        <v>213</v>
      </c>
      <c r="L13" s="153"/>
      <c r="M13" s="154"/>
      <c r="N13" s="70"/>
    </row>
    <row r="14" spans="1:14" s="78" customFormat="1" ht="18.5">
      <c r="A14" s="430"/>
      <c r="B14" s="444"/>
      <c r="C14" s="79" t="s">
        <v>214</v>
      </c>
      <c r="D14" s="82" t="s">
        <v>509</v>
      </c>
      <c r="E14" s="81" t="s">
        <v>215</v>
      </c>
      <c r="F14" s="446" t="s">
        <v>510</v>
      </c>
      <c r="G14" s="446"/>
      <c r="H14" s="446"/>
      <c r="I14" s="446"/>
      <c r="J14" s="446"/>
      <c r="K14" s="446"/>
      <c r="L14" s="446"/>
      <c r="M14" s="447"/>
      <c r="N14" s="70"/>
    </row>
    <row r="15" spans="1:14" s="78" customFormat="1" ht="18">
      <c r="A15" s="430"/>
      <c r="B15" s="445"/>
      <c r="C15" s="448"/>
      <c r="D15" s="449"/>
      <c r="E15" s="449"/>
      <c r="F15" s="449"/>
      <c r="G15" s="449"/>
      <c r="H15" s="449"/>
      <c r="I15" s="449"/>
      <c r="J15" s="449"/>
      <c r="K15" s="449"/>
      <c r="L15" s="449"/>
      <c r="M15" s="450"/>
      <c r="N15" s="70"/>
    </row>
    <row r="16" spans="1:14" ht="13.5" customHeight="1">
      <c r="A16" s="430"/>
      <c r="B16" s="444" t="s">
        <v>216</v>
      </c>
      <c r="C16" s="83"/>
      <c r="D16" s="263"/>
      <c r="E16" s="263"/>
      <c r="F16" s="263"/>
      <c r="G16" s="263"/>
      <c r="H16" s="263"/>
      <c r="I16" s="263"/>
      <c r="J16" s="263"/>
      <c r="K16" s="263"/>
      <c r="L16" s="263"/>
      <c r="M16" s="84"/>
      <c r="N16" s="70"/>
    </row>
    <row r="17" spans="1:14" ht="18">
      <c r="A17" s="430"/>
      <c r="B17" s="444"/>
      <c r="C17" s="85" t="s">
        <v>217</v>
      </c>
      <c r="D17" s="264">
        <v>2.1999999999999999E-2</v>
      </c>
      <c r="E17" s="263"/>
      <c r="F17" s="86" t="s">
        <v>218</v>
      </c>
      <c r="G17" s="265">
        <v>44196</v>
      </c>
      <c r="H17" s="263"/>
      <c r="I17" s="86" t="s">
        <v>219</v>
      </c>
      <c r="J17" s="477" t="s">
        <v>511</v>
      </c>
      <c r="K17" s="478"/>
      <c r="L17" s="479"/>
      <c r="M17" s="84"/>
      <c r="N17" s="70"/>
    </row>
    <row r="18" spans="1:14" ht="18">
      <c r="A18" s="430"/>
      <c r="B18" s="445"/>
      <c r="C18" s="448"/>
      <c r="D18" s="449"/>
      <c r="E18" s="449"/>
      <c r="F18" s="449"/>
      <c r="G18" s="449"/>
      <c r="H18" s="449"/>
      <c r="I18" s="449"/>
      <c r="J18" s="449"/>
      <c r="K18" s="449"/>
      <c r="L18" s="449"/>
      <c r="M18" s="450"/>
      <c r="N18" s="70"/>
    </row>
    <row r="19" spans="1:14" ht="18">
      <c r="A19" s="430"/>
      <c r="B19" s="444" t="s">
        <v>220</v>
      </c>
      <c r="C19" s="259"/>
      <c r="D19" s="260"/>
      <c r="E19" s="260"/>
      <c r="F19" s="260"/>
      <c r="G19" s="260"/>
      <c r="H19" s="260"/>
      <c r="I19" s="260"/>
      <c r="J19" s="260"/>
      <c r="K19" s="260"/>
      <c r="L19" s="260"/>
      <c r="M19" s="87"/>
      <c r="N19" s="70"/>
    </row>
    <row r="20" spans="1:14" ht="18.5">
      <c r="A20" s="430"/>
      <c r="B20" s="444"/>
      <c r="C20" s="88"/>
      <c r="D20" s="106">
        <v>2021</v>
      </c>
      <c r="E20" s="106">
        <v>2022</v>
      </c>
      <c r="F20" s="106">
        <v>2023</v>
      </c>
      <c r="G20" s="106">
        <v>2024</v>
      </c>
      <c r="H20" s="105">
        <v>2025</v>
      </c>
      <c r="I20" s="267">
        <v>2026</v>
      </c>
      <c r="J20" s="105"/>
      <c r="K20" s="106"/>
      <c r="L20" s="106" t="s">
        <v>225</v>
      </c>
      <c r="M20" s="90"/>
      <c r="N20" s="70"/>
    </row>
    <row r="21" spans="1:14" ht="18">
      <c r="A21" s="430"/>
      <c r="B21" s="444"/>
      <c r="C21" s="88"/>
      <c r="D21" s="268">
        <v>2.5000000000000001E-2</v>
      </c>
      <c r="E21" s="268">
        <v>2.5000000000000001E-2</v>
      </c>
      <c r="F21" s="268">
        <v>2.5000000000000001E-2</v>
      </c>
      <c r="G21" s="268">
        <v>2.5000000000000001E-2</v>
      </c>
      <c r="H21" s="268">
        <v>2.5000000000000001E-2</v>
      </c>
      <c r="I21" s="268">
        <v>2.5000000000000001E-2</v>
      </c>
      <c r="J21" s="108"/>
      <c r="K21" s="262"/>
      <c r="L21" s="262"/>
      <c r="M21" s="90"/>
      <c r="N21" s="70"/>
    </row>
    <row r="22" spans="1:14" ht="18.5">
      <c r="A22" s="430"/>
      <c r="B22" s="444"/>
      <c r="C22" s="88"/>
      <c r="D22" s="261"/>
      <c r="E22" s="262"/>
      <c r="F22" s="262"/>
      <c r="G22" s="96"/>
      <c r="H22" s="262"/>
      <c r="I22" s="95"/>
      <c r="J22" s="95"/>
      <c r="K22" s="262"/>
      <c r="L22" s="262"/>
      <c r="M22" s="90"/>
      <c r="N22" s="70"/>
    </row>
    <row r="23" spans="1:14" ht="18">
      <c r="A23" s="430"/>
      <c r="B23" s="155" t="s">
        <v>226</v>
      </c>
      <c r="C23" s="437"/>
      <c r="D23" s="438"/>
      <c r="E23" s="438"/>
      <c r="F23" s="438"/>
      <c r="G23" s="438"/>
      <c r="H23" s="438"/>
      <c r="I23" s="438"/>
      <c r="J23" s="438"/>
      <c r="K23" s="438"/>
      <c r="L23" s="438"/>
      <c r="M23" s="439"/>
      <c r="N23" s="70"/>
    </row>
    <row r="24" spans="1:14" ht="53.25" customHeight="1">
      <c r="A24" s="430"/>
      <c r="B24" s="155" t="s">
        <v>227</v>
      </c>
      <c r="C24" s="480"/>
      <c r="D24" s="481"/>
      <c r="E24" s="481"/>
      <c r="F24" s="481"/>
      <c r="G24" s="481"/>
      <c r="H24" s="481"/>
      <c r="I24" s="481"/>
      <c r="J24" s="481"/>
      <c r="K24" s="481"/>
      <c r="L24" s="481"/>
      <c r="M24" s="482"/>
      <c r="N24" s="70"/>
    </row>
    <row r="25" spans="1:14" ht="18.75" customHeight="1">
      <c r="A25" s="430"/>
      <c r="B25" s="155" t="s">
        <v>228</v>
      </c>
      <c r="C25" s="480"/>
      <c r="D25" s="481"/>
      <c r="E25" s="481"/>
      <c r="F25" s="481"/>
      <c r="G25" s="481"/>
      <c r="H25" s="481"/>
      <c r="I25" s="481"/>
      <c r="J25" s="481"/>
      <c r="K25" s="481"/>
      <c r="L25" s="481"/>
      <c r="M25" s="482"/>
      <c r="N25" s="70"/>
    </row>
    <row r="26" spans="1:14" ht="18">
      <c r="A26" s="431"/>
      <c r="B26" s="155" t="s">
        <v>229</v>
      </c>
      <c r="C26" s="480"/>
      <c r="D26" s="481"/>
      <c r="E26" s="481"/>
      <c r="F26" s="481"/>
      <c r="G26" s="481"/>
      <c r="H26" s="481"/>
      <c r="I26" s="481"/>
      <c r="J26" s="481"/>
      <c r="K26" s="481"/>
      <c r="L26" s="481"/>
      <c r="M26" s="482"/>
      <c r="N26" s="70"/>
    </row>
    <row r="27" spans="1:14" ht="18">
      <c r="A27" s="430" t="s">
        <v>230</v>
      </c>
      <c r="B27" s="444" t="s">
        <v>231</v>
      </c>
      <c r="C27" s="308"/>
      <c r="D27" s="309"/>
      <c r="E27" s="309"/>
      <c r="F27" s="309"/>
      <c r="G27" s="309"/>
      <c r="H27" s="309"/>
      <c r="I27" s="309"/>
      <c r="J27" s="309"/>
      <c r="K27" s="309"/>
      <c r="L27" s="309"/>
      <c r="M27" s="310"/>
      <c r="N27" s="70"/>
    </row>
    <row r="28" spans="1:14" ht="18">
      <c r="A28" s="430"/>
      <c r="B28" s="444"/>
      <c r="C28" s="309"/>
      <c r="D28" s="311" t="s">
        <v>221</v>
      </c>
      <c r="E28" s="311"/>
      <c r="F28" s="311" t="s">
        <v>222</v>
      </c>
      <c r="G28" s="311"/>
      <c r="H28" s="311" t="s">
        <v>223</v>
      </c>
      <c r="I28" s="311"/>
      <c r="J28" s="311" t="s">
        <v>224</v>
      </c>
      <c r="K28" s="311"/>
      <c r="L28" s="309"/>
      <c r="M28" s="310"/>
      <c r="N28" s="70"/>
    </row>
    <row r="29" spans="1:14" ht="36">
      <c r="A29" s="430"/>
      <c r="B29" s="444"/>
      <c r="C29" s="312"/>
      <c r="D29" s="313" t="s">
        <v>232</v>
      </c>
      <c r="E29" s="314" t="s">
        <v>233</v>
      </c>
      <c r="F29" s="313" t="s">
        <v>232</v>
      </c>
      <c r="G29" s="314" t="s">
        <v>233</v>
      </c>
      <c r="H29" s="313" t="s">
        <v>232</v>
      </c>
      <c r="I29" s="314" t="s">
        <v>233</v>
      </c>
      <c r="J29" s="313" t="s">
        <v>232</v>
      </c>
      <c r="K29" s="313" t="s">
        <v>233</v>
      </c>
      <c r="L29" s="311"/>
      <c r="M29" s="315"/>
      <c r="N29" s="70"/>
    </row>
    <row r="30" spans="1:14" ht="18.5">
      <c r="A30" s="430"/>
      <c r="B30" s="444"/>
      <c r="C30" s="316" t="s">
        <v>231</v>
      </c>
      <c r="D30" s="317"/>
      <c r="E30" s="317"/>
      <c r="F30" s="318"/>
      <c r="G30" s="317"/>
      <c r="H30" s="319"/>
      <c r="I30" s="320"/>
      <c r="J30" s="320"/>
      <c r="K30" s="317"/>
      <c r="L30" s="321"/>
      <c r="M30" s="315"/>
      <c r="N30" s="70"/>
    </row>
    <row r="31" spans="1:14" ht="18">
      <c r="A31" s="430"/>
      <c r="B31" s="444"/>
      <c r="C31" s="316" t="s">
        <v>63</v>
      </c>
      <c r="D31" s="317">
        <f>IF(D21="","",D30/$D$21)</f>
        <v>0</v>
      </c>
      <c r="E31" s="317">
        <f>IF(E21="","",E30/$D$21)</f>
        <v>0</v>
      </c>
      <c r="F31" s="317">
        <f>IF(F21="","",F30/$F$21)</f>
        <v>0</v>
      </c>
      <c r="G31" s="317">
        <f>IF(G21="","",G30/$F$21)</f>
        <v>0</v>
      </c>
      <c r="H31" s="317">
        <f>IF(H21="","",H30/$H$21)</f>
        <v>0</v>
      </c>
      <c r="I31" s="317">
        <f>IF(I21="","",I30/$H$21)</f>
        <v>0</v>
      </c>
      <c r="J31" s="317" t="str">
        <f>IF(J21="","",J30/$J$21)</f>
        <v/>
      </c>
      <c r="K31" s="317" t="str">
        <f>IF(K21="","",K30/$J$21)</f>
        <v/>
      </c>
      <c r="L31" s="321"/>
      <c r="M31" s="315"/>
      <c r="N31" s="70"/>
    </row>
    <row r="32" spans="1:14" ht="18">
      <c r="A32" s="430"/>
      <c r="B32" s="444"/>
      <c r="C32" s="316"/>
      <c r="D32" s="322"/>
      <c r="E32" s="322"/>
      <c r="F32" s="322"/>
      <c r="G32" s="322"/>
      <c r="H32" s="322"/>
      <c r="I32" s="322"/>
      <c r="J32" s="322"/>
      <c r="K32" s="322"/>
      <c r="L32" s="321"/>
      <c r="M32" s="315"/>
      <c r="N32" s="70"/>
    </row>
    <row r="33" spans="1:14" ht="21.75" customHeight="1">
      <c r="A33" s="430"/>
      <c r="B33" s="444"/>
      <c r="C33" s="323" t="s">
        <v>234</v>
      </c>
      <c r="D33" s="317"/>
      <c r="E33" s="317"/>
      <c r="F33" s="317"/>
      <c r="G33" s="317"/>
      <c r="H33" s="317"/>
      <c r="I33" s="317"/>
      <c r="J33" s="317"/>
      <c r="K33" s="317"/>
      <c r="L33" s="321"/>
      <c r="M33" s="315"/>
      <c r="N33" s="70"/>
    </row>
    <row r="34" spans="1:14" ht="18">
      <c r="A34" s="430"/>
      <c r="B34" s="445"/>
      <c r="C34" s="324"/>
      <c r="D34" s="322"/>
      <c r="E34" s="322"/>
      <c r="F34" s="322"/>
      <c r="G34" s="322"/>
      <c r="H34" s="322"/>
      <c r="I34" s="322"/>
      <c r="J34" s="322"/>
      <c r="K34" s="322"/>
      <c r="L34" s="322"/>
      <c r="M34" s="325"/>
      <c r="N34" s="70"/>
    </row>
    <row r="35" spans="1:14" ht="18" customHeight="1">
      <c r="A35" s="430"/>
      <c r="B35" s="464" t="s">
        <v>235</v>
      </c>
      <c r="C35" s="472" t="s">
        <v>236</v>
      </c>
      <c r="D35" s="473"/>
      <c r="E35" s="469" t="s">
        <v>622</v>
      </c>
      <c r="F35" s="469"/>
      <c r="G35" s="469"/>
      <c r="H35" s="469"/>
      <c r="I35" s="469"/>
      <c r="J35" s="469"/>
      <c r="K35" s="469"/>
      <c r="L35" s="470"/>
      <c r="M35" s="471"/>
      <c r="N35" s="70"/>
    </row>
    <row r="36" spans="1:14" ht="18" customHeight="1">
      <c r="A36" s="430"/>
      <c r="B36" s="465"/>
      <c r="C36" s="458" t="s">
        <v>237</v>
      </c>
      <c r="D36" s="459"/>
      <c r="E36" s="469" t="s">
        <v>623</v>
      </c>
      <c r="F36" s="469"/>
      <c r="G36" s="469"/>
      <c r="H36" s="469"/>
      <c r="I36" s="469"/>
      <c r="J36" s="469"/>
      <c r="K36" s="469"/>
      <c r="L36" s="470"/>
      <c r="M36" s="471"/>
      <c r="N36" s="70"/>
    </row>
    <row r="37" spans="1:14" ht="18" customHeight="1">
      <c r="A37" s="430"/>
      <c r="B37" s="465"/>
      <c r="C37" s="326" t="s">
        <v>238</v>
      </c>
      <c r="D37" s="327"/>
      <c r="E37" s="469" t="s">
        <v>617</v>
      </c>
      <c r="F37" s="469"/>
      <c r="G37" s="469"/>
      <c r="H37" s="469"/>
      <c r="I37" s="469"/>
      <c r="J37" s="469"/>
      <c r="K37" s="469"/>
      <c r="L37" s="470"/>
      <c r="M37" s="471"/>
      <c r="N37" s="70"/>
    </row>
    <row r="38" spans="1:14" ht="18" customHeight="1">
      <c r="A38" s="430"/>
      <c r="B38" s="465"/>
      <c r="C38" s="474" t="s">
        <v>239</v>
      </c>
      <c r="D38" s="475"/>
      <c r="E38" s="469" t="s">
        <v>304</v>
      </c>
      <c r="F38" s="469"/>
      <c r="G38" s="469"/>
      <c r="H38" s="469"/>
      <c r="I38" s="469"/>
      <c r="J38" s="469"/>
      <c r="K38" s="469"/>
      <c r="L38" s="470"/>
      <c r="M38" s="471"/>
      <c r="N38" s="70"/>
    </row>
    <row r="39" spans="1:14" ht="18" customHeight="1">
      <c r="A39" s="430"/>
      <c r="B39" s="465"/>
      <c r="C39" s="458" t="s">
        <v>240</v>
      </c>
      <c r="D39" s="459"/>
      <c r="E39" s="460" t="s">
        <v>624</v>
      </c>
      <c r="F39" s="461"/>
      <c r="G39" s="461"/>
      <c r="H39" s="461"/>
      <c r="I39" s="461"/>
      <c r="J39" s="461"/>
      <c r="K39" s="461"/>
      <c r="L39" s="462"/>
      <c r="M39" s="463"/>
      <c r="N39" s="70"/>
    </row>
    <row r="40" spans="1:14" ht="18" customHeight="1" thickBot="1">
      <c r="A40" s="457"/>
      <c r="B40" s="466"/>
      <c r="C40" s="467" t="s">
        <v>241</v>
      </c>
      <c r="D40" s="468"/>
      <c r="E40" s="469" t="s">
        <v>618</v>
      </c>
      <c r="F40" s="469"/>
      <c r="G40" s="469"/>
      <c r="H40" s="469"/>
      <c r="I40" s="469"/>
      <c r="J40" s="469"/>
      <c r="K40" s="469"/>
      <c r="L40" s="470"/>
      <c r="M40" s="471"/>
      <c r="N40" s="70"/>
    </row>
    <row r="41" spans="1:14" ht="39.75" customHeight="1" thickBot="1">
      <c r="A41" s="159" t="s">
        <v>242</v>
      </c>
      <c r="B41" s="158"/>
      <c r="C41" s="489"/>
      <c r="D41" s="490"/>
      <c r="E41" s="490"/>
      <c r="F41" s="490"/>
      <c r="G41" s="490"/>
      <c r="H41" s="490"/>
      <c r="I41" s="490"/>
      <c r="J41" s="490"/>
      <c r="K41" s="490"/>
      <c r="L41" s="490"/>
      <c r="M41" s="491"/>
      <c r="N41" s="70"/>
    </row>
  </sheetData>
  <mergeCells count="35">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8"/>
  </mergeCells>
  <hyperlinks>
    <hyperlink ref="E39" r:id="rId1" xr:uid="{5D5579D0-0F75-46E1-9677-F3F0E9C6DDDA}"/>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549EA-72B6-427C-8413-FACDF856C6ED}">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54296875" style="69" customWidth="1"/>
    <col min="2" max="2" width="28.1796875" style="69" customWidth="1"/>
    <col min="3" max="3" width="19.453125" style="69" customWidth="1"/>
    <col min="4" max="4" width="15" style="69" customWidth="1"/>
    <col min="5" max="5" width="15.453125" style="69" customWidth="1"/>
    <col min="6" max="6" width="12.453125" style="69" customWidth="1"/>
    <col min="7" max="7" width="13.26953125" style="69" customWidth="1"/>
    <col min="8" max="8" width="18.26953125" style="69" customWidth="1"/>
    <col min="9" max="9" width="12.26953125" style="69" customWidth="1"/>
    <col min="10" max="10" width="12" style="69" customWidth="1"/>
    <col min="11" max="12" width="13.26953125" style="69" customWidth="1"/>
    <col min="13" max="13" width="4.453125" style="69" customWidth="1"/>
    <col min="14" max="14" width="4" style="69" customWidth="1"/>
    <col min="15" max="16384" width="10.81640625" style="69"/>
  </cols>
  <sheetData>
    <row r="1" spans="1:14" ht="45" customHeight="1">
      <c r="A1" s="145"/>
      <c r="B1" s="109" t="s">
        <v>553</v>
      </c>
      <c r="C1" s="110"/>
      <c r="D1" s="110"/>
      <c r="E1" s="110"/>
      <c r="F1" s="110"/>
      <c r="G1" s="110"/>
      <c r="H1" s="110"/>
      <c r="I1" s="110"/>
      <c r="J1" s="110"/>
      <c r="K1" s="110"/>
      <c r="L1" s="110"/>
      <c r="M1" s="111"/>
      <c r="N1" s="70"/>
    </row>
    <row r="2" spans="1:14" ht="39.75" customHeight="1">
      <c r="A2" s="426" t="s">
        <v>505</v>
      </c>
      <c r="B2" s="258" t="s">
        <v>177</v>
      </c>
      <c r="C2" s="432" t="s">
        <v>577</v>
      </c>
      <c r="D2" s="433"/>
      <c r="E2" s="433"/>
      <c r="F2" s="433"/>
      <c r="G2" s="433"/>
      <c r="H2" s="433"/>
      <c r="I2" s="433"/>
      <c r="J2" s="433"/>
      <c r="K2" s="433"/>
      <c r="L2" s="433"/>
      <c r="M2" s="434"/>
      <c r="N2" s="70"/>
    </row>
    <row r="3" spans="1:14" ht="66" customHeight="1">
      <c r="A3" s="427"/>
      <c r="B3" s="155" t="s">
        <v>197</v>
      </c>
      <c r="C3" s="432" t="s">
        <v>548</v>
      </c>
      <c r="D3" s="433"/>
      <c r="E3" s="433"/>
      <c r="F3" s="433"/>
      <c r="G3" s="433"/>
      <c r="H3" s="433"/>
      <c r="I3" s="433"/>
      <c r="J3" s="433"/>
      <c r="K3" s="433"/>
      <c r="L3" s="433"/>
      <c r="M3" s="434"/>
      <c r="N3" s="70"/>
    </row>
    <row r="4" spans="1:14" s="78" customFormat="1" ht="36" customHeight="1">
      <c r="A4" s="427"/>
      <c r="B4" s="156" t="s">
        <v>198</v>
      </c>
      <c r="C4" s="151"/>
      <c r="D4" s="152"/>
      <c r="E4" s="152"/>
      <c r="F4" s="152"/>
      <c r="G4" s="152"/>
      <c r="H4" s="152"/>
      <c r="I4" s="152"/>
      <c r="J4" s="152"/>
      <c r="K4" s="152"/>
      <c r="L4" s="152"/>
      <c r="M4" s="160"/>
    </row>
    <row r="5" spans="1:14" s="78" customFormat="1" ht="72" customHeight="1">
      <c r="A5" s="427"/>
      <c r="B5" s="157" t="s">
        <v>10</v>
      </c>
      <c r="C5" s="451" t="s">
        <v>546</v>
      </c>
      <c r="D5" s="452"/>
      <c r="E5" s="452"/>
      <c r="F5" s="452"/>
      <c r="G5" s="452"/>
      <c r="H5" s="452"/>
      <c r="I5" s="452"/>
      <c r="J5" s="452"/>
      <c r="K5" s="452"/>
      <c r="L5" s="452"/>
      <c r="M5" s="453"/>
    </row>
    <row r="6" spans="1:14" s="78" customFormat="1"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70"/>
    </row>
    <row r="8" spans="1:14" ht="71.25" customHeight="1">
      <c r="A8" s="428"/>
      <c r="B8" s="155" t="s">
        <v>201</v>
      </c>
      <c r="C8" s="432" t="s">
        <v>547</v>
      </c>
      <c r="D8" s="435"/>
      <c r="E8" s="435"/>
      <c r="F8" s="435"/>
      <c r="G8" s="435"/>
      <c r="H8" s="435"/>
      <c r="I8" s="435"/>
      <c r="J8" s="435"/>
      <c r="K8" s="435"/>
      <c r="L8" s="435"/>
      <c r="M8" s="436"/>
      <c r="N8" s="70"/>
    </row>
    <row r="9" spans="1:14" ht="54.75" customHeight="1">
      <c r="A9" s="429" t="s">
        <v>202</v>
      </c>
      <c r="B9" s="155" t="s">
        <v>34</v>
      </c>
      <c r="C9" s="440" t="s">
        <v>531</v>
      </c>
      <c r="D9" s="441"/>
      <c r="E9" s="441"/>
      <c r="F9" s="441"/>
      <c r="G9" s="441"/>
      <c r="H9" s="441"/>
      <c r="I9" s="441"/>
      <c r="J9" s="441"/>
      <c r="K9" s="441"/>
      <c r="L9" s="441"/>
      <c r="M9" s="442"/>
      <c r="N9" s="70"/>
    </row>
    <row r="10" spans="1:14" ht="22.5" customHeight="1">
      <c r="A10" s="430"/>
      <c r="B10" s="443" t="s">
        <v>203</v>
      </c>
      <c r="C10" s="72"/>
      <c r="D10" s="73"/>
      <c r="E10" s="266"/>
      <c r="F10" s="73"/>
      <c r="G10" s="73"/>
      <c r="H10" s="73"/>
      <c r="I10" s="73"/>
      <c r="J10" s="73"/>
      <c r="K10" s="73"/>
      <c r="L10" s="73"/>
      <c r="M10" s="74"/>
      <c r="N10" s="70"/>
    </row>
    <row r="11" spans="1:14" ht="11.25" customHeight="1">
      <c r="A11" s="430"/>
      <c r="B11" s="444"/>
      <c r="C11" s="75"/>
      <c r="D11" s="76"/>
      <c r="E11" s="262"/>
      <c r="F11" s="76"/>
      <c r="G11" s="262"/>
      <c r="H11" s="76"/>
      <c r="I11" s="262"/>
      <c r="J11" s="76"/>
      <c r="K11" s="262"/>
      <c r="L11" s="262"/>
      <c r="M11" s="90"/>
      <c r="N11" s="70"/>
    </row>
    <row r="12" spans="1:14" s="78" customFormat="1" ht="18">
      <c r="A12" s="430"/>
      <c r="B12" s="444"/>
      <c r="C12" s="79" t="s">
        <v>204</v>
      </c>
      <c r="D12" s="80"/>
      <c r="E12" s="81" t="s">
        <v>205</v>
      </c>
      <c r="F12" s="80"/>
      <c r="G12" s="81" t="s">
        <v>206</v>
      </c>
      <c r="H12" s="80"/>
      <c r="I12" s="81" t="s">
        <v>207</v>
      </c>
      <c r="J12" s="80"/>
      <c r="K12" s="81" t="s">
        <v>208</v>
      </c>
      <c r="L12" s="153"/>
      <c r="M12" s="154"/>
      <c r="N12" s="70"/>
    </row>
    <row r="13" spans="1:14" s="78" customFormat="1" ht="18">
      <c r="A13" s="430"/>
      <c r="B13" s="444"/>
      <c r="C13" s="79" t="s">
        <v>209</v>
      </c>
      <c r="D13" s="82"/>
      <c r="E13" s="81" t="s">
        <v>210</v>
      </c>
      <c r="F13" s="82"/>
      <c r="G13" s="81" t="s">
        <v>211</v>
      </c>
      <c r="H13" s="82"/>
      <c r="I13" s="81" t="s">
        <v>212</v>
      </c>
      <c r="J13" s="82"/>
      <c r="K13" s="81" t="s">
        <v>213</v>
      </c>
      <c r="L13" s="153"/>
      <c r="M13" s="154"/>
      <c r="N13" s="70"/>
    </row>
    <row r="14" spans="1:14" s="78" customFormat="1" ht="18.5">
      <c r="A14" s="430"/>
      <c r="B14" s="444"/>
      <c r="C14" s="79" t="s">
        <v>214</v>
      </c>
      <c r="D14" s="82" t="s">
        <v>509</v>
      </c>
      <c r="E14" s="81" t="s">
        <v>215</v>
      </c>
      <c r="F14" s="446" t="s">
        <v>523</v>
      </c>
      <c r="G14" s="446"/>
      <c r="H14" s="446"/>
      <c r="I14" s="446"/>
      <c r="J14" s="446"/>
      <c r="K14" s="446"/>
      <c r="L14" s="446"/>
      <c r="M14" s="447"/>
      <c r="N14" s="70"/>
    </row>
    <row r="15" spans="1:14" s="78" customFormat="1" ht="18">
      <c r="A15" s="430"/>
      <c r="B15" s="445"/>
      <c r="C15" s="448"/>
      <c r="D15" s="449"/>
      <c r="E15" s="449"/>
      <c r="F15" s="449"/>
      <c r="G15" s="449"/>
      <c r="H15" s="449"/>
      <c r="I15" s="449"/>
      <c r="J15" s="449"/>
      <c r="K15" s="449"/>
      <c r="L15" s="449"/>
      <c r="M15" s="450"/>
      <c r="N15" s="70"/>
    </row>
    <row r="16" spans="1:14" ht="13.5" customHeight="1">
      <c r="A16" s="430"/>
      <c r="B16" s="444" t="s">
        <v>216</v>
      </c>
      <c r="C16" s="83"/>
      <c r="D16" s="263"/>
      <c r="E16" s="263"/>
      <c r="F16" s="263"/>
      <c r="G16" s="263"/>
      <c r="H16" s="263"/>
      <c r="I16" s="263"/>
      <c r="J16" s="263"/>
      <c r="K16" s="263"/>
      <c r="L16" s="263"/>
      <c r="M16" s="84"/>
      <c r="N16" s="70"/>
    </row>
    <row r="17" spans="1:14" ht="18">
      <c r="A17" s="430"/>
      <c r="B17" s="444"/>
      <c r="C17" s="85" t="s">
        <v>217</v>
      </c>
      <c r="D17" s="264" t="s">
        <v>432</v>
      </c>
      <c r="E17" s="263"/>
      <c r="F17" s="86" t="s">
        <v>218</v>
      </c>
      <c r="G17" s="265">
        <v>43465</v>
      </c>
      <c r="H17" s="263"/>
      <c r="I17" s="86" t="s">
        <v>219</v>
      </c>
      <c r="J17" s="477" t="s">
        <v>511</v>
      </c>
      <c r="K17" s="478"/>
      <c r="L17" s="479"/>
      <c r="M17" s="84"/>
      <c r="N17" s="70"/>
    </row>
    <row r="18" spans="1:14" ht="18">
      <c r="A18" s="430"/>
      <c r="B18" s="445"/>
      <c r="C18" s="448"/>
      <c r="D18" s="449"/>
      <c r="E18" s="449"/>
      <c r="F18" s="449"/>
      <c r="G18" s="449"/>
      <c r="H18" s="449"/>
      <c r="I18" s="449"/>
      <c r="J18" s="449"/>
      <c r="K18" s="449"/>
      <c r="L18" s="449"/>
      <c r="M18" s="450"/>
      <c r="N18" s="70"/>
    </row>
    <row r="19" spans="1:14" ht="18">
      <c r="A19" s="430"/>
      <c r="B19" s="444" t="s">
        <v>220</v>
      </c>
      <c r="C19" s="259"/>
      <c r="D19" s="260"/>
      <c r="E19" s="260"/>
      <c r="F19" s="260"/>
      <c r="G19" s="260"/>
      <c r="H19" s="260"/>
      <c r="I19" s="260"/>
      <c r="J19" s="260"/>
      <c r="K19" s="260"/>
      <c r="L19" s="260"/>
      <c r="M19" s="87"/>
      <c r="N19" s="70"/>
    </row>
    <row r="20" spans="1:14" ht="18.5">
      <c r="A20" s="430"/>
      <c r="B20" s="444"/>
      <c r="C20" s="88"/>
      <c r="D20" s="106">
        <v>2021</v>
      </c>
      <c r="E20" s="106">
        <v>2022</v>
      </c>
      <c r="F20" s="106">
        <v>2023</v>
      </c>
      <c r="G20" s="106">
        <v>2024</v>
      </c>
      <c r="H20" s="105">
        <v>2025</v>
      </c>
      <c r="I20" s="267">
        <v>2026</v>
      </c>
      <c r="J20" s="105"/>
      <c r="K20" s="106"/>
      <c r="L20" s="106" t="s">
        <v>225</v>
      </c>
      <c r="M20" s="90"/>
      <c r="N20" s="70"/>
    </row>
    <row r="21" spans="1:14" ht="18">
      <c r="A21" s="430"/>
      <c r="B21" s="444"/>
      <c r="C21" s="88"/>
      <c r="D21" s="268"/>
      <c r="E21" s="268"/>
      <c r="F21" s="268"/>
      <c r="G21" s="268"/>
      <c r="H21" s="268"/>
      <c r="I21" s="268" t="s">
        <v>435</v>
      </c>
      <c r="J21" s="108"/>
      <c r="K21" s="262"/>
      <c r="L21" s="262"/>
      <c r="M21" s="90"/>
      <c r="N21" s="70"/>
    </row>
    <row r="22" spans="1:14" ht="18.5">
      <c r="A22" s="430"/>
      <c r="B22" s="444"/>
      <c r="C22" s="88"/>
      <c r="D22" s="261"/>
      <c r="E22" s="262"/>
      <c r="F22" s="262"/>
      <c r="G22" s="96"/>
      <c r="H22" s="262"/>
      <c r="I22" s="95"/>
      <c r="J22" s="95"/>
      <c r="K22" s="262"/>
      <c r="L22" s="262"/>
      <c r="M22" s="90"/>
      <c r="N22" s="70"/>
    </row>
    <row r="23" spans="1:14" ht="18">
      <c r="A23" s="430"/>
      <c r="B23" s="155" t="s">
        <v>226</v>
      </c>
      <c r="C23" s="437"/>
      <c r="D23" s="438"/>
      <c r="E23" s="438"/>
      <c r="F23" s="438"/>
      <c r="G23" s="438"/>
      <c r="H23" s="438"/>
      <c r="I23" s="438"/>
      <c r="J23" s="438"/>
      <c r="K23" s="438"/>
      <c r="L23" s="438"/>
      <c r="M23" s="439"/>
      <c r="N23" s="70"/>
    </row>
    <row r="24" spans="1:14" ht="53.25" customHeight="1">
      <c r="A24" s="430"/>
      <c r="B24" s="155" t="s">
        <v>227</v>
      </c>
      <c r="C24" s="437" t="s">
        <v>525</v>
      </c>
      <c r="D24" s="438"/>
      <c r="E24" s="438"/>
      <c r="F24" s="438"/>
      <c r="G24" s="438"/>
      <c r="H24" s="438"/>
      <c r="I24" s="438"/>
      <c r="J24" s="438"/>
      <c r="K24" s="438"/>
      <c r="L24" s="438"/>
      <c r="M24" s="439"/>
      <c r="N24" s="70"/>
    </row>
    <row r="25" spans="1:14" ht="18.75" customHeight="1">
      <c r="A25" s="430"/>
      <c r="B25" s="155" t="s">
        <v>228</v>
      </c>
      <c r="C25" s="480"/>
      <c r="D25" s="481"/>
      <c r="E25" s="481"/>
      <c r="F25" s="481"/>
      <c r="G25" s="481"/>
      <c r="H25" s="481"/>
      <c r="I25" s="481"/>
      <c r="J25" s="481"/>
      <c r="K25" s="481"/>
      <c r="L25" s="481"/>
      <c r="M25" s="482"/>
      <c r="N25" s="70"/>
    </row>
    <row r="26" spans="1:14" ht="18">
      <c r="A26" s="431"/>
      <c r="B26" s="155" t="s">
        <v>229</v>
      </c>
      <c r="C26" s="480"/>
      <c r="D26" s="481"/>
      <c r="E26" s="481"/>
      <c r="F26" s="481"/>
      <c r="G26" s="481"/>
      <c r="H26" s="481"/>
      <c r="I26" s="481"/>
      <c r="J26" s="481"/>
      <c r="K26" s="481"/>
      <c r="L26" s="481"/>
      <c r="M26" s="482"/>
      <c r="N26" s="70"/>
    </row>
    <row r="27" spans="1:14" ht="18">
      <c r="A27" s="430" t="s">
        <v>230</v>
      </c>
      <c r="B27" s="444" t="s">
        <v>231</v>
      </c>
      <c r="C27" s="308"/>
      <c r="D27" s="309"/>
      <c r="E27" s="309"/>
      <c r="F27" s="309"/>
      <c r="G27" s="309"/>
      <c r="H27" s="309"/>
      <c r="I27" s="309"/>
      <c r="J27" s="309"/>
      <c r="K27" s="309"/>
      <c r="L27" s="309"/>
      <c r="M27" s="310"/>
      <c r="N27" s="70"/>
    </row>
    <row r="28" spans="1:14" ht="18">
      <c r="A28" s="430"/>
      <c r="B28" s="444"/>
      <c r="C28" s="309"/>
      <c r="D28" s="311" t="s">
        <v>221</v>
      </c>
      <c r="E28" s="311"/>
      <c r="F28" s="311" t="s">
        <v>222</v>
      </c>
      <c r="G28" s="311"/>
      <c r="H28" s="311" t="s">
        <v>223</v>
      </c>
      <c r="I28" s="311"/>
      <c r="J28" s="311" t="s">
        <v>224</v>
      </c>
      <c r="K28" s="311"/>
      <c r="L28" s="309"/>
      <c r="M28" s="310"/>
      <c r="N28" s="70"/>
    </row>
    <row r="29" spans="1:14" ht="36">
      <c r="A29" s="430"/>
      <c r="B29" s="444"/>
      <c r="C29" s="312"/>
      <c r="D29" s="313" t="s">
        <v>232</v>
      </c>
      <c r="E29" s="314" t="s">
        <v>233</v>
      </c>
      <c r="F29" s="313" t="s">
        <v>232</v>
      </c>
      <c r="G29" s="314" t="s">
        <v>233</v>
      </c>
      <c r="H29" s="313" t="s">
        <v>232</v>
      </c>
      <c r="I29" s="314" t="s">
        <v>233</v>
      </c>
      <c r="J29" s="313" t="s">
        <v>232</v>
      </c>
      <c r="K29" s="313" t="s">
        <v>233</v>
      </c>
      <c r="L29" s="311"/>
      <c r="M29" s="315"/>
      <c r="N29" s="70"/>
    </row>
    <row r="30" spans="1:14" ht="18.5">
      <c r="A30" s="430"/>
      <c r="B30" s="444"/>
      <c r="C30" s="316" t="s">
        <v>231</v>
      </c>
      <c r="D30" s="317"/>
      <c r="E30" s="317"/>
      <c r="F30" s="318"/>
      <c r="G30" s="317"/>
      <c r="H30" s="319"/>
      <c r="I30" s="320"/>
      <c r="J30" s="320"/>
      <c r="K30" s="317"/>
      <c r="L30" s="321"/>
      <c r="M30" s="315"/>
      <c r="N30" s="70"/>
    </row>
    <row r="31" spans="1:14" ht="18">
      <c r="A31" s="430"/>
      <c r="B31" s="444"/>
      <c r="C31" s="316" t="s">
        <v>63</v>
      </c>
      <c r="D31" s="317" t="str">
        <f>IF(D21="","",D30/$D$21)</f>
        <v/>
      </c>
      <c r="E31" s="317" t="str">
        <f>IF(E21="","",E30/$D$21)</f>
        <v/>
      </c>
      <c r="F31" s="317" t="str">
        <f>IF(F21="","",F30/$F$21)</f>
        <v/>
      </c>
      <c r="G31" s="317" t="str">
        <f>IF(G21="","",G30/$F$21)</f>
        <v/>
      </c>
      <c r="H31" s="317" t="str">
        <f>IF(H21="","",H30/$H$21)</f>
        <v/>
      </c>
      <c r="I31" s="317" t="e">
        <f>IF(I21="","",I30/$H$21)</f>
        <v>#DIV/0!</v>
      </c>
      <c r="J31" s="317" t="str">
        <f>IF(J21="","",J30/$J$21)</f>
        <v/>
      </c>
      <c r="K31" s="317" t="str">
        <f>IF(K21="","",K30/$J$21)</f>
        <v/>
      </c>
      <c r="L31" s="321"/>
      <c r="M31" s="315"/>
      <c r="N31" s="70"/>
    </row>
    <row r="32" spans="1:14" ht="18">
      <c r="A32" s="430"/>
      <c r="B32" s="444"/>
      <c r="C32" s="316"/>
      <c r="D32" s="322"/>
      <c r="E32" s="322"/>
      <c r="F32" s="322"/>
      <c r="G32" s="322"/>
      <c r="H32" s="322"/>
      <c r="I32" s="322"/>
      <c r="J32" s="322"/>
      <c r="K32" s="322"/>
      <c r="L32" s="321"/>
      <c r="M32" s="315"/>
      <c r="N32" s="70"/>
    </row>
    <row r="33" spans="1:14" ht="21.75" customHeight="1">
      <c r="A33" s="430"/>
      <c r="B33" s="444"/>
      <c r="C33" s="323" t="s">
        <v>234</v>
      </c>
      <c r="D33" s="317"/>
      <c r="E33" s="317"/>
      <c r="F33" s="317"/>
      <c r="G33" s="317"/>
      <c r="H33" s="317"/>
      <c r="I33" s="317"/>
      <c r="J33" s="317"/>
      <c r="K33" s="317"/>
      <c r="L33" s="321"/>
      <c r="M33" s="315"/>
      <c r="N33" s="70"/>
    </row>
    <row r="34" spans="1:14" ht="18">
      <c r="A34" s="430"/>
      <c r="B34" s="445"/>
      <c r="C34" s="324"/>
      <c r="D34" s="322"/>
      <c r="E34" s="322"/>
      <c r="F34" s="322"/>
      <c r="G34" s="322"/>
      <c r="H34" s="322"/>
      <c r="I34" s="322"/>
      <c r="J34" s="322"/>
      <c r="K34" s="322"/>
      <c r="L34" s="322"/>
      <c r="M34" s="325"/>
      <c r="N34" s="70"/>
    </row>
    <row r="35" spans="1:14" ht="18" customHeight="1">
      <c r="A35" s="430"/>
      <c r="B35" s="464" t="s">
        <v>235</v>
      </c>
      <c r="C35" s="472" t="s">
        <v>236</v>
      </c>
      <c r="D35" s="473"/>
      <c r="E35" s="469" t="s">
        <v>622</v>
      </c>
      <c r="F35" s="469"/>
      <c r="G35" s="469"/>
      <c r="H35" s="469"/>
      <c r="I35" s="469"/>
      <c r="J35" s="469"/>
      <c r="K35" s="469"/>
      <c r="L35" s="470"/>
      <c r="M35" s="471"/>
      <c r="N35" s="70"/>
    </row>
    <row r="36" spans="1:14" ht="18" customHeight="1">
      <c r="A36" s="430"/>
      <c r="B36" s="465"/>
      <c r="C36" s="458" t="s">
        <v>237</v>
      </c>
      <c r="D36" s="459"/>
      <c r="E36" s="469" t="s">
        <v>623</v>
      </c>
      <c r="F36" s="469"/>
      <c r="G36" s="469"/>
      <c r="H36" s="469"/>
      <c r="I36" s="469"/>
      <c r="J36" s="469"/>
      <c r="K36" s="469"/>
      <c r="L36" s="470"/>
      <c r="M36" s="471"/>
      <c r="N36" s="70"/>
    </row>
    <row r="37" spans="1:14" ht="18" customHeight="1">
      <c r="A37" s="430"/>
      <c r="B37" s="465"/>
      <c r="C37" s="326" t="s">
        <v>238</v>
      </c>
      <c r="D37" s="327"/>
      <c r="E37" s="469" t="s">
        <v>617</v>
      </c>
      <c r="F37" s="469"/>
      <c r="G37" s="469"/>
      <c r="H37" s="469"/>
      <c r="I37" s="469"/>
      <c r="J37" s="469"/>
      <c r="K37" s="469"/>
      <c r="L37" s="470"/>
      <c r="M37" s="471"/>
      <c r="N37" s="70"/>
    </row>
    <row r="38" spans="1:14" ht="18" customHeight="1">
      <c r="A38" s="430"/>
      <c r="B38" s="465"/>
      <c r="C38" s="474" t="s">
        <v>239</v>
      </c>
      <c r="D38" s="475"/>
      <c r="E38" s="469" t="s">
        <v>304</v>
      </c>
      <c r="F38" s="469"/>
      <c r="G38" s="469"/>
      <c r="H38" s="469"/>
      <c r="I38" s="469"/>
      <c r="J38" s="469"/>
      <c r="K38" s="469"/>
      <c r="L38" s="470"/>
      <c r="M38" s="471"/>
      <c r="N38" s="70"/>
    </row>
    <row r="39" spans="1:14" ht="18" customHeight="1">
      <c r="A39" s="430"/>
      <c r="B39" s="465"/>
      <c r="C39" s="458" t="s">
        <v>240</v>
      </c>
      <c r="D39" s="459"/>
      <c r="E39" s="460" t="s">
        <v>624</v>
      </c>
      <c r="F39" s="461"/>
      <c r="G39" s="461"/>
      <c r="H39" s="461"/>
      <c r="I39" s="461"/>
      <c r="J39" s="461"/>
      <c r="K39" s="461"/>
      <c r="L39" s="462"/>
      <c r="M39" s="463"/>
      <c r="N39" s="70"/>
    </row>
    <row r="40" spans="1:14" ht="18" customHeight="1" thickBot="1">
      <c r="A40" s="457"/>
      <c r="B40" s="466"/>
      <c r="C40" s="467" t="s">
        <v>241</v>
      </c>
      <c r="D40" s="468"/>
      <c r="E40" s="469" t="s">
        <v>618</v>
      </c>
      <c r="F40" s="469"/>
      <c r="G40" s="469"/>
      <c r="H40" s="469"/>
      <c r="I40" s="469"/>
      <c r="J40" s="469"/>
      <c r="K40" s="469"/>
      <c r="L40" s="470"/>
      <c r="M40" s="471"/>
      <c r="N40" s="70"/>
    </row>
    <row r="41" spans="1:14" ht="39.75" customHeight="1" thickBot="1">
      <c r="A41" s="159" t="s">
        <v>242</v>
      </c>
      <c r="B41" s="158"/>
      <c r="C41" s="423"/>
      <c r="D41" s="424"/>
      <c r="E41" s="424"/>
      <c r="F41" s="424"/>
      <c r="G41" s="424"/>
      <c r="H41" s="424"/>
      <c r="I41" s="424"/>
      <c r="J41" s="424"/>
      <c r="K41" s="424"/>
      <c r="L41" s="424"/>
      <c r="M41" s="425"/>
      <c r="N41" s="70"/>
    </row>
  </sheetData>
  <mergeCells count="35">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8"/>
  </mergeCells>
  <hyperlinks>
    <hyperlink ref="E39" r:id="rId1" xr:uid="{E0C73197-4503-4F6D-9A98-67ED4F25F55D}"/>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9E1F3-2EB7-4941-9B56-49AA82EFE9EF}">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54296875" style="69" customWidth="1"/>
    <col min="2" max="2" width="28.1796875" style="69" customWidth="1"/>
    <col min="3" max="3" width="19.453125" style="69" customWidth="1"/>
    <col min="4" max="4" width="15" style="69" customWidth="1"/>
    <col min="5" max="5" width="15.453125" style="69" customWidth="1"/>
    <col min="6" max="6" width="12.453125" style="69" customWidth="1"/>
    <col min="7" max="7" width="13.26953125" style="69" customWidth="1"/>
    <col min="8" max="8" width="18.26953125" style="69" customWidth="1"/>
    <col min="9" max="9" width="12.26953125" style="69" customWidth="1"/>
    <col min="10" max="10" width="12" style="69" customWidth="1"/>
    <col min="11" max="12" width="13.26953125" style="69" customWidth="1"/>
    <col min="13" max="13" width="4.453125" style="69" customWidth="1"/>
    <col min="14" max="14" width="4" style="69" customWidth="1"/>
    <col min="15" max="16384" width="10.81640625" style="69"/>
  </cols>
  <sheetData>
    <row r="1" spans="1:14" ht="45" customHeight="1">
      <c r="A1" s="145"/>
      <c r="B1" s="109" t="s">
        <v>554</v>
      </c>
      <c r="C1" s="110"/>
      <c r="D1" s="110"/>
      <c r="E1" s="110"/>
      <c r="F1" s="110"/>
      <c r="G1" s="110"/>
      <c r="H1" s="110"/>
      <c r="I1" s="110"/>
      <c r="J1" s="110"/>
      <c r="K1" s="110"/>
      <c r="L1" s="110"/>
      <c r="M1" s="111"/>
      <c r="N1" s="70"/>
    </row>
    <row r="2" spans="1:14" ht="39.75" customHeight="1">
      <c r="A2" s="426" t="s">
        <v>505</v>
      </c>
      <c r="B2" s="258" t="s">
        <v>177</v>
      </c>
      <c r="C2" s="432" t="s">
        <v>582</v>
      </c>
      <c r="D2" s="433"/>
      <c r="E2" s="433"/>
      <c r="F2" s="433"/>
      <c r="G2" s="433"/>
      <c r="H2" s="433"/>
      <c r="I2" s="433"/>
      <c r="J2" s="433"/>
      <c r="K2" s="433"/>
      <c r="L2" s="433"/>
      <c r="M2" s="434"/>
      <c r="N2" s="70"/>
    </row>
    <row r="3" spans="1:14" ht="66" customHeight="1">
      <c r="A3" s="427"/>
      <c r="B3" s="155" t="s">
        <v>197</v>
      </c>
      <c r="C3" s="432" t="s">
        <v>549</v>
      </c>
      <c r="D3" s="433"/>
      <c r="E3" s="433"/>
      <c r="F3" s="433"/>
      <c r="G3" s="433"/>
      <c r="H3" s="433"/>
      <c r="I3" s="433"/>
      <c r="J3" s="433"/>
      <c r="K3" s="433"/>
      <c r="L3" s="433"/>
      <c r="M3" s="434"/>
      <c r="N3" s="70"/>
    </row>
    <row r="4" spans="1:14" s="78" customFormat="1" ht="36" customHeight="1">
      <c r="A4" s="427"/>
      <c r="B4" s="156" t="s">
        <v>198</v>
      </c>
      <c r="C4" s="151"/>
      <c r="D4" s="152"/>
      <c r="E4" s="152"/>
      <c r="F4" s="152"/>
      <c r="G4" s="152"/>
      <c r="H4" s="152"/>
      <c r="I4" s="152"/>
      <c r="J4" s="152"/>
      <c r="K4" s="152"/>
      <c r="L4" s="152"/>
      <c r="M4" s="160"/>
    </row>
    <row r="5" spans="1:14" s="78" customFormat="1" ht="72" customHeight="1">
      <c r="A5" s="427"/>
      <c r="B5" s="157" t="s">
        <v>10</v>
      </c>
      <c r="C5" s="451" t="s">
        <v>550</v>
      </c>
      <c r="D5" s="452"/>
      <c r="E5" s="452"/>
      <c r="F5" s="452"/>
      <c r="G5" s="452"/>
      <c r="H5" s="452"/>
      <c r="I5" s="452"/>
      <c r="J5" s="452"/>
      <c r="K5" s="452"/>
      <c r="L5" s="452"/>
      <c r="M5" s="453"/>
    </row>
    <row r="6" spans="1:14" s="78" customFormat="1"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70"/>
    </row>
    <row r="8" spans="1:14" ht="71.25" customHeight="1">
      <c r="A8" s="428"/>
      <c r="B8" s="155" t="s">
        <v>201</v>
      </c>
      <c r="C8" s="432" t="s">
        <v>551</v>
      </c>
      <c r="D8" s="435"/>
      <c r="E8" s="435"/>
      <c r="F8" s="435"/>
      <c r="G8" s="435"/>
      <c r="H8" s="435"/>
      <c r="I8" s="435"/>
      <c r="J8" s="435"/>
      <c r="K8" s="435"/>
      <c r="L8" s="435"/>
      <c r="M8" s="436"/>
      <c r="N8" s="70"/>
    </row>
    <row r="9" spans="1:14" ht="54.75" customHeight="1">
      <c r="A9" s="429" t="s">
        <v>202</v>
      </c>
      <c r="B9" s="155" t="s">
        <v>34</v>
      </c>
      <c r="C9" s="440" t="s">
        <v>531</v>
      </c>
      <c r="D9" s="441"/>
      <c r="E9" s="441"/>
      <c r="F9" s="441"/>
      <c r="G9" s="441"/>
      <c r="H9" s="441"/>
      <c r="I9" s="441"/>
      <c r="J9" s="441"/>
      <c r="K9" s="441"/>
      <c r="L9" s="441"/>
      <c r="M9" s="442"/>
      <c r="N9" s="70"/>
    </row>
    <row r="10" spans="1:14" ht="22.5" customHeight="1">
      <c r="A10" s="430"/>
      <c r="B10" s="443" t="s">
        <v>203</v>
      </c>
      <c r="C10" s="72"/>
      <c r="D10" s="73"/>
      <c r="E10" s="266"/>
      <c r="F10" s="73"/>
      <c r="G10" s="73"/>
      <c r="H10" s="73"/>
      <c r="I10" s="73"/>
      <c r="J10" s="73"/>
      <c r="K10" s="73"/>
      <c r="L10" s="73"/>
      <c r="M10" s="74"/>
      <c r="N10" s="70"/>
    </row>
    <row r="11" spans="1:14" ht="11.25" customHeight="1">
      <c r="A11" s="430"/>
      <c r="B11" s="444"/>
      <c r="C11" s="75"/>
      <c r="D11" s="76"/>
      <c r="E11" s="262"/>
      <c r="F11" s="76"/>
      <c r="G11" s="262"/>
      <c r="H11" s="76"/>
      <c r="I11" s="262"/>
      <c r="J11" s="76"/>
      <c r="K11" s="262"/>
      <c r="L11" s="262"/>
      <c r="M11" s="90"/>
      <c r="N11" s="70"/>
    </row>
    <row r="12" spans="1:14" s="78" customFormat="1" ht="18">
      <c r="A12" s="430"/>
      <c r="B12" s="444"/>
      <c r="C12" s="79" t="s">
        <v>204</v>
      </c>
      <c r="D12" s="80"/>
      <c r="E12" s="81" t="s">
        <v>205</v>
      </c>
      <c r="F12" s="80"/>
      <c r="G12" s="81" t="s">
        <v>206</v>
      </c>
      <c r="H12" s="80"/>
      <c r="I12" s="81" t="s">
        <v>207</v>
      </c>
      <c r="J12" s="80"/>
      <c r="K12" s="81" t="s">
        <v>208</v>
      </c>
      <c r="L12" s="153"/>
      <c r="M12" s="154"/>
      <c r="N12" s="70"/>
    </row>
    <row r="13" spans="1:14" s="78" customFormat="1" ht="18">
      <c r="A13" s="430"/>
      <c r="B13" s="444"/>
      <c r="C13" s="79" t="s">
        <v>209</v>
      </c>
      <c r="D13" s="82"/>
      <c r="E13" s="81" t="s">
        <v>210</v>
      </c>
      <c r="F13" s="82"/>
      <c r="G13" s="81" t="s">
        <v>211</v>
      </c>
      <c r="H13" s="82"/>
      <c r="I13" s="81" t="s">
        <v>212</v>
      </c>
      <c r="J13" s="82"/>
      <c r="K13" s="81" t="s">
        <v>213</v>
      </c>
      <c r="L13" s="153"/>
      <c r="M13" s="154"/>
      <c r="N13" s="70"/>
    </row>
    <row r="14" spans="1:14" s="78" customFormat="1" ht="18.5">
      <c r="A14" s="430"/>
      <c r="B14" s="444"/>
      <c r="C14" s="79" t="s">
        <v>214</v>
      </c>
      <c r="D14" s="82" t="s">
        <v>509</v>
      </c>
      <c r="E14" s="81" t="s">
        <v>215</v>
      </c>
      <c r="F14" s="446" t="s">
        <v>523</v>
      </c>
      <c r="G14" s="446"/>
      <c r="H14" s="446"/>
      <c r="I14" s="446"/>
      <c r="J14" s="446"/>
      <c r="K14" s="446"/>
      <c r="L14" s="446"/>
      <c r="M14" s="447"/>
      <c r="N14" s="70"/>
    </row>
    <row r="15" spans="1:14" s="78" customFormat="1" ht="18">
      <c r="A15" s="430"/>
      <c r="B15" s="445"/>
      <c r="C15" s="448"/>
      <c r="D15" s="449"/>
      <c r="E15" s="449"/>
      <c r="F15" s="449"/>
      <c r="G15" s="449"/>
      <c r="H15" s="449"/>
      <c r="I15" s="449"/>
      <c r="J15" s="449"/>
      <c r="K15" s="449"/>
      <c r="L15" s="449"/>
      <c r="M15" s="450"/>
      <c r="N15" s="70"/>
    </row>
    <row r="16" spans="1:14" ht="13.5" customHeight="1">
      <c r="A16" s="430"/>
      <c r="B16" s="444" t="s">
        <v>216</v>
      </c>
      <c r="C16" s="83"/>
      <c r="D16" s="263"/>
      <c r="E16" s="263"/>
      <c r="F16" s="263"/>
      <c r="G16" s="263"/>
      <c r="H16" s="263"/>
      <c r="I16" s="263"/>
      <c r="J16" s="263"/>
      <c r="K16" s="263"/>
      <c r="L16" s="263"/>
      <c r="M16" s="84"/>
      <c r="N16" s="70"/>
    </row>
    <row r="17" spans="1:14" ht="18">
      <c r="A17" s="430"/>
      <c r="B17" s="444"/>
      <c r="C17" s="85" t="s">
        <v>217</v>
      </c>
      <c r="D17" s="264" t="s">
        <v>432</v>
      </c>
      <c r="E17" s="263"/>
      <c r="F17" s="86" t="s">
        <v>218</v>
      </c>
      <c r="G17" s="265">
        <v>43465</v>
      </c>
      <c r="H17" s="263"/>
      <c r="I17" s="86" t="s">
        <v>219</v>
      </c>
      <c r="J17" s="477" t="s">
        <v>511</v>
      </c>
      <c r="K17" s="478"/>
      <c r="L17" s="479"/>
      <c r="M17" s="84"/>
      <c r="N17" s="70"/>
    </row>
    <row r="18" spans="1:14" ht="18">
      <c r="A18" s="430"/>
      <c r="B18" s="445"/>
      <c r="C18" s="448"/>
      <c r="D18" s="449"/>
      <c r="E18" s="449"/>
      <c r="F18" s="449"/>
      <c r="G18" s="449"/>
      <c r="H18" s="449"/>
      <c r="I18" s="449"/>
      <c r="J18" s="449"/>
      <c r="K18" s="449"/>
      <c r="L18" s="449"/>
      <c r="M18" s="450"/>
      <c r="N18" s="70"/>
    </row>
    <row r="19" spans="1:14" ht="18">
      <c r="A19" s="430"/>
      <c r="B19" s="444" t="s">
        <v>220</v>
      </c>
      <c r="C19" s="259"/>
      <c r="D19" s="260"/>
      <c r="E19" s="260"/>
      <c r="F19" s="260"/>
      <c r="G19" s="260"/>
      <c r="H19" s="260"/>
      <c r="I19" s="260"/>
      <c r="J19" s="260"/>
      <c r="K19" s="260"/>
      <c r="L19" s="260"/>
      <c r="M19" s="87"/>
      <c r="N19" s="70"/>
    </row>
    <row r="20" spans="1:14" ht="18.5">
      <c r="A20" s="430"/>
      <c r="B20" s="444"/>
      <c r="C20" s="88"/>
      <c r="D20" s="106">
        <v>2021</v>
      </c>
      <c r="E20" s="106">
        <v>2022</v>
      </c>
      <c r="F20" s="106">
        <v>2023</v>
      </c>
      <c r="G20" s="106">
        <v>2024</v>
      </c>
      <c r="H20" s="105">
        <v>2025</v>
      </c>
      <c r="I20" s="267">
        <v>2026</v>
      </c>
      <c r="J20" s="105"/>
      <c r="K20" s="106"/>
      <c r="L20" s="106" t="s">
        <v>225</v>
      </c>
      <c r="M20" s="90"/>
      <c r="N20" s="70"/>
    </row>
    <row r="21" spans="1:14" ht="18">
      <c r="A21" s="430"/>
      <c r="B21" s="444"/>
      <c r="C21" s="88"/>
      <c r="D21" s="268"/>
      <c r="E21" s="268"/>
      <c r="F21" s="268"/>
      <c r="G21" s="268"/>
      <c r="H21" s="268"/>
      <c r="I21" s="268" t="s">
        <v>435</v>
      </c>
      <c r="J21" s="108"/>
      <c r="K21" s="262"/>
      <c r="L21" s="262"/>
      <c r="M21" s="90"/>
      <c r="N21" s="70"/>
    </row>
    <row r="22" spans="1:14" ht="18.5">
      <c r="A22" s="430"/>
      <c r="B22" s="444"/>
      <c r="C22" s="88"/>
      <c r="D22" s="261"/>
      <c r="E22" s="262"/>
      <c r="F22" s="262"/>
      <c r="G22" s="96"/>
      <c r="H22" s="262"/>
      <c r="I22" s="95"/>
      <c r="J22" s="95"/>
      <c r="K22" s="262"/>
      <c r="L22" s="262"/>
      <c r="M22" s="90"/>
      <c r="N22" s="70"/>
    </row>
    <row r="23" spans="1:14" ht="18">
      <c r="A23" s="430"/>
      <c r="B23" s="155" t="s">
        <v>226</v>
      </c>
      <c r="C23" s="437"/>
      <c r="D23" s="438"/>
      <c r="E23" s="438"/>
      <c r="F23" s="438"/>
      <c r="G23" s="438"/>
      <c r="H23" s="438"/>
      <c r="I23" s="438"/>
      <c r="J23" s="438"/>
      <c r="K23" s="438"/>
      <c r="L23" s="438"/>
      <c r="M23" s="439"/>
      <c r="N23" s="70"/>
    </row>
    <row r="24" spans="1:14" ht="53.25" customHeight="1">
      <c r="A24" s="430"/>
      <c r="B24" s="155" t="s">
        <v>227</v>
      </c>
      <c r="C24" s="437" t="s">
        <v>525</v>
      </c>
      <c r="D24" s="438"/>
      <c r="E24" s="438"/>
      <c r="F24" s="438"/>
      <c r="G24" s="438"/>
      <c r="H24" s="438"/>
      <c r="I24" s="438"/>
      <c r="J24" s="438"/>
      <c r="K24" s="438"/>
      <c r="L24" s="438"/>
      <c r="M24" s="439"/>
      <c r="N24" s="70"/>
    </row>
    <row r="25" spans="1:14" ht="18.75" customHeight="1">
      <c r="A25" s="430"/>
      <c r="B25" s="155" t="s">
        <v>228</v>
      </c>
      <c r="C25" s="480"/>
      <c r="D25" s="481"/>
      <c r="E25" s="481"/>
      <c r="F25" s="481"/>
      <c r="G25" s="481"/>
      <c r="H25" s="481"/>
      <c r="I25" s="481"/>
      <c r="J25" s="481"/>
      <c r="K25" s="481"/>
      <c r="L25" s="481"/>
      <c r="M25" s="482"/>
      <c r="N25" s="70"/>
    </row>
    <row r="26" spans="1:14" ht="18">
      <c r="A26" s="431"/>
      <c r="B26" s="155" t="s">
        <v>229</v>
      </c>
      <c r="C26" s="480"/>
      <c r="D26" s="481"/>
      <c r="E26" s="481"/>
      <c r="F26" s="481"/>
      <c r="G26" s="481"/>
      <c r="H26" s="481"/>
      <c r="I26" s="481"/>
      <c r="J26" s="481"/>
      <c r="K26" s="481"/>
      <c r="L26" s="481"/>
      <c r="M26" s="482"/>
      <c r="N26" s="70"/>
    </row>
    <row r="27" spans="1:14" ht="18">
      <c r="A27" s="430" t="s">
        <v>230</v>
      </c>
      <c r="B27" s="444" t="s">
        <v>231</v>
      </c>
      <c r="C27" s="308"/>
      <c r="D27" s="309"/>
      <c r="E27" s="309"/>
      <c r="F27" s="309"/>
      <c r="G27" s="309"/>
      <c r="H27" s="309"/>
      <c r="I27" s="309"/>
      <c r="J27" s="309"/>
      <c r="K27" s="309"/>
      <c r="L27" s="309"/>
      <c r="M27" s="310"/>
      <c r="N27" s="70"/>
    </row>
    <row r="28" spans="1:14" ht="18">
      <c r="A28" s="430"/>
      <c r="B28" s="444"/>
      <c r="C28" s="309"/>
      <c r="D28" s="311" t="s">
        <v>221</v>
      </c>
      <c r="E28" s="311"/>
      <c r="F28" s="311" t="s">
        <v>222</v>
      </c>
      <c r="G28" s="311"/>
      <c r="H28" s="311" t="s">
        <v>223</v>
      </c>
      <c r="I28" s="311"/>
      <c r="J28" s="311" t="s">
        <v>224</v>
      </c>
      <c r="K28" s="311"/>
      <c r="L28" s="309"/>
      <c r="M28" s="310"/>
      <c r="N28" s="70"/>
    </row>
    <row r="29" spans="1:14" ht="36">
      <c r="A29" s="430"/>
      <c r="B29" s="444"/>
      <c r="C29" s="312"/>
      <c r="D29" s="313" t="s">
        <v>232</v>
      </c>
      <c r="E29" s="314" t="s">
        <v>233</v>
      </c>
      <c r="F29" s="313" t="s">
        <v>232</v>
      </c>
      <c r="G29" s="314" t="s">
        <v>233</v>
      </c>
      <c r="H29" s="313" t="s">
        <v>232</v>
      </c>
      <c r="I29" s="314" t="s">
        <v>233</v>
      </c>
      <c r="J29" s="313" t="s">
        <v>232</v>
      </c>
      <c r="K29" s="313" t="s">
        <v>233</v>
      </c>
      <c r="L29" s="311"/>
      <c r="M29" s="315"/>
      <c r="N29" s="70"/>
    </row>
    <row r="30" spans="1:14" ht="18.5">
      <c r="A30" s="430"/>
      <c r="B30" s="444"/>
      <c r="C30" s="316" t="s">
        <v>231</v>
      </c>
      <c r="D30" s="317"/>
      <c r="E30" s="317"/>
      <c r="F30" s="318"/>
      <c r="G30" s="317"/>
      <c r="H30" s="319"/>
      <c r="I30" s="320"/>
      <c r="J30" s="320"/>
      <c r="K30" s="317"/>
      <c r="L30" s="321"/>
      <c r="M30" s="315"/>
      <c r="N30" s="70"/>
    </row>
    <row r="31" spans="1:14" ht="18">
      <c r="A31" s="430"/>
      <c r="B31" s="444"/>
      <c r="C31" s="316" t="s">
        <v>63</v>
      </c>
      <c r="D31" s="317" t="str">
        <f>IF(D21="","",D30/$D$21)</f>
        <v/>
      </c>
      <c r="E31" s="317" t="str">
        <f>IF(E21="","",E30/$D$21)</f>
        <v/>
      </c>
      <c r="F31" s="317" t="str">
        <f>IF(F21="","",F30/$F$21)</f>
        <v/>
      </c>
      <c r="G31" s="317" t="str">
        <f>IF(G21="","",G30/$F$21)</f>
        <v/>
      </c>
      <c r="H31" s="317" t="str">
        <f>IF(H21="","",H30/$H$21)</f>
        <v/>
      </c>
      <c r="I31" s="317" t="e">
        <f>IF(I21="","",I30/$H$21)</f>
        <v>#DIV/0!</v>
      </c>
      <c r="J31" s="317" t="str">
        <f>IF(J21="","",J30/$J$21)</f>
        <v/>
      </c>
      <c r="K31" s="317" t="str">
        <f>IF(K21="","",K30/$J$21)</f>
        <v/>
      </c>
      <c r="L31" s="321"/>
      <c r="M31" s="315"/>
      <c r="N31" s="70"/>
    </row>
    <row r="32" spans="1:14" ht="18">
      <c r="A32" s="430"/>
      <c r="B32" s="444"/>
      <c r="C32" s="316"/>
      <c r="D32" s="322"/>
      <c r="E32" s="322"/>
      <c r="F32" s="322"/>
      <c r="G32" s="322"/>
      <c r="H32" s="322"/>
      <c r="I32" s="322"/>
      <c r="J32" s="322"/>
      <c r="K32" s="322"/>
      <c r="L32" s="321"/>
      <c r="M32" s="315"/>
      <c r="N32" s="70"/>
    </row>
    <row r="33" spans="1:14" ht="21.75" customHeight="1">
      <c r="A33" s="430"/>
      <c r="B33" s="444"/>
      <c r="C33" s="323" t="s">
        <v>234</v>
      </c>
      <c r="D33" s="317"/>
      <c r="E33" s="317"/>
      <c r="F33" s="317"/>
      <c r="G33" s="317"/>
      <c r="H33" s="317"/>
      <c r="I33" s="317"/>
      <c r="J33" s="317"/>
      <c r="K33" s="317"/>
      <c r="L33" s="321"/>
      <c r="M33" s="315"/>
      <c r="N33" s="70"/>
    </row>
    <row r="34" spans="1:14" ht="18">
      <c r="A34" s="430"/>
      <c r="B34" s="445"/>
      <c r="C34" s="324"/>
      <c r="D34" s="322"/>
      <c r="E34" s="322"/>
      <c r="F34" s="322"/>
      <c r="G34" s="322"/>
      <c r="H34" s="322"/>
      <c r="I34" s="322"/>
      <c r="J34" s="322"/>
      <c r="K34" s="322"/>
      <c r="L34" s="322"/>
      <c r="M34" s="325"/>
      <c r="N34" s="70"/>
    </row>
    <row r="35" spans="1:14" ht="18" customHeight="1">
      <c r="A35" s="430"/>
      <c r="B35" s="464" t="s">
        <v>235</v>
      </c>
      <c r="C35" s="472" t="s">
        <v>236</v>
      </c>
      <c r="D35" s="473"/>
      <c r="E35" s="469" t="s">
        <v>622</v>
      </c>
      <c r="F35" s="469"/>
      <c r="G35" s="469"/>
      <c r="H35" s="469"/>
      <c r="I35" s="469"/>
      <c r="J35" s="469"/>
      <c r="K35" s="469"/>
      <c r="L35" s="470"/>
      <c r="M35" s="471"/>
      <c r="N35" s="70"/>
    </row>
    <row r="36" spans="1:14" ht="18" customHeight="1">
      <c r="A36" s="430"/>
      <c r="B36" s="465"/>
      <c r="C36" s="458" t="s">
        <v>237</v>
      </c>
      <c r="D36" s="459"/>
      <c r="E36" s="469" t="s">
        <v>623</v>
      </c>
      <c r="F36" s="469"/>
      <c r="G36" s="469"/>
      <c r="H36" s="469"/>
      <c r="I36" s="469"/>
      <c r="J36" s="469"/>
      <c r="K36" s="469"/>
      <c r="L36" s="470"/>
      <c r="M36" s="471"/>
      <c r="N36" s="70"/>
    </row>
    <row r="37" spans="1:14" ht="18" customHeight="1">
      <c r="A37" s="430"/>
      <c r="B37" s="465"/>
      <c r="C37" s="326" t="s">
        <v>238</v>
      </c>
      <c r="D37" s="327"/>
      <c r="E37" s="469" t="s">
        <v>617</v>
      </c>
      <c r="F37" s="469"/>
      <c r="G37" s="469"/>
      <c r="H37" s="469"/>
      <c r="I37" s="469"/>
      <c r="J37" s="469"/>
      <c r="K37" s="469"/>
      <c r="L37" s="470"/>
      <c r="M37" s="471"/>
      <c r="N37" s="70"/>
    </row>
    <row r="38" spans="1:14" ht="18" customHeight="1">
      <c r="A38" s="430"/>
      <c r="B38" s="465"/>
      <c r="C38" s="474" t="s">
        <v>239</v>
      </c>
      <c r="D38" s="475"/>
      <c r="E38" s="469" t="s">
        <v>304</v>
      </c>
      <c r="F38" s="469"/>
      <c r="G38" s="469"/>
      <c r="H38" s="469"/>
      <c r="I38" s="469"/>
      <c r="J38" s="469"/>
      <c r="K38" s="469"/>
      <c r="L38" s="470"/>
      <c r="M38" s="471"/>
      <c r="N38" s="70"/>
    </row>
    <row r="39" spans="1:14" ht="18" customHeight="1">
      <c r="A39" s="430"/>
      <c r="B39" s="465"/>
      <c r="C39" s="458" t="s">
        <v>240</v>
      </c>
      <c r="D39" s="459"/>
      <c r="E39" s="460" t="s">
        <v>624</v>
      </c>
      <c r="F39" s="461"/>
      <c r="G39" s="461"/>
      <c r="H39" s="461"/>
      <c r="I39" s="461"/>
      <c r="J39" s="461"/>
      <c r="K39" s="461"/>
      <c r="L39" s="462"/>
      <c r="M39" s="463"/>
      <c r="N39" s="70"/>
    </row>
    <row r="40" spans="1:14" ht="18" customHeight="1" thickBot="1">
      <c r="A40" s="457"/>
      <c r="B40" s="466"/>
      <c r="C40" s="467" t="s">
        <v>241</v>
      </c>
      <c r="D40" s="468"/>
      <c r="E40" s="469" t="s">
        <v>618</v>
      </c>
      <c r="F40" s="469"/>
      <c r="G40" s="469"/>
      <c r="H40" s="469"/>
      <c r="I40" s="469"/>
      <c r="J40" s="469"/>
      <c r="K40" s="469"/>
      <c r="L40" s="470"/>
      <c r="M40" s="471"/>
      <c r="N40" s="70"/>
    </row>
    <row r="41" spans="1:14" ht="39.75" customHeight="1" thickBot="1">
      <c r="A41" s="159" t="s">
        <v>242</v>
      </c>
      <c r="B41" s="158"/>
      <c r="C41" s="423"/>
      <c r="D41" s="424"/>
      <c r="E41" s="424"/>
      <c r="F41" s="424"/>
      <c r="G41" s="424"/>
      <c r="H41" s="424"/>
      <c r="I41" s="424"/>
      <c r="J41" s="424"/>
      <c r="K41" s="424"/>
      <c r="L41" s="424"/>
      <c r="M41" s="425"/>
      <c r="N41" s="70"/>
    </row>
  </sheetData>
  <mergeCells count="35">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8"/>
  </mergeCells>
  <hyperlinks>
    <hyperlink ref="E39" r:id="rId1" xr:uid="{46873B9B-DD7A-49B9-A92A-D66CBA589F88}"/>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FB591-0FD5-1649-9B0F-593EECD6714A}">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453125" style="269" customWidth="1"/>
    <col min="2" max="2" width="28.1796875" style="269" customWidth="1"/>
    <col min="3" max="3" width="19.453125" style="269" customWidth="1"/>
    <col min="4" max="4" width="15" style="269" customWidth="1"/>
    <col min="5" max="5" width="15.453125" style="269" customWidth="1"/>
    <col min="6" max="6" width="12.453125" style="269" customWidth="1"/>
    <col min="7" max="7" width="13.26953125" style="269" customWidth="1"/>
    <col min="8" max="8" width="18.26953125" style="269" customWidth="1"/>
    <col min="9" max="9" width="12.26953125" style="269" customWidth="1"/>
    <col min="10" max="10" width="12" style="269" customWidth="1"/>
    <col min="11" max="12" width="13.26953125" style="269" customWidth="1"/>
    <col min="13" max="13" width="4.453125" style="269" customWidth="1"/>
    <col min="14" max="14" width="4" style="269" customWidth="1"/>
    <col min="15" max="16384" width="10.81640625" style="269"/>
  </cols>
  <sheetData>
    <row r="1" spans="1:14" ht="45" customHeight="1">
      <c r="A1" s="270"/>
      <c r="B1" s="109" t="s">
        <v>555</v>
      </c>
      <c r="C1" s="110"/>
      <c r="D1" s="110"/>
      <c r="E1" s="110"/>
      <c r="F1" s="110"/>
      <c r="G1" s="110"/>
      <c r="H1" s="110"/>
      <c r="I1" s="110"/>
      <c r="J1" s="110"/>
      <c r="K1" s="110"/>
      <c r="L1" s="110"/>
      <c r="M1" s="111"/>
      <c r="N1" s="271"/>
    </row>
    <row r="2" spans="1:14" ht="39.75" customHeight="1">
      <c r="A2" s="426" t="s">
        <v>505</v>
      </c>
      <c r="B2" s="258" t="s">
        <v>177</v>
      </c>
      <c r="C2" s="432" t="s">
        <v>583</v>
      </c>
      <c r="D2" s="433"/>
      <c r="E2" s="433"/>
      <c r="F2" s="433"/>
      <c r="G2" s="433"/>
      <c r="H2" s="433"/>
      <c r="I2" s="433"/>
      <c r="J2" s="433"/>
      <c r="K2" s="433"/>
      <c r="L2" s="433"/>
      <c r="M2" s="434"/>
      <c r="N2" s="271"/>
    </row>
    <row r="3" spans="1:14" ht="66" customHeight="1">
      <c r="A3" s="427"/>
      <c r="B3" s="155" t="s">
        <v>197</v>
      </c>
      <c r="C3" s="432" t="s">
        <v>520</v>
      </c>
      <c r="D3" s="433"/>
      <c r="E3" s="433"/>
      <c r="F3" s="433"/>
      <c r="G3" s="433"/>
      <c r="H3" s="433"/>
      <c r="I3" s="433"/>
      <c r="J3" s="433"/>
      <c r="K3" s="433"/>
      <c r="L3" s="433"/>
      <c r="M3" s="434"/>
      <c r="N3" s="271"/>
    </row>
    <row r="4" spans="1:14" ht="36" customHeight="1">
      <c r="A4" s="427"/>
      <c r="B4" s="156" t="s">
        <v>198</v>
      </c>
      <c r="C4" s="151"/>
      <c r="D4" s="152"/>
      <c r="E4" s="152"/>
      <c r="F4" s="152"/>
      <c r="G4" s="152"/>
      <c r="H4" s="152"/>
      <c r="I4" s="152"/>
      <c r="J4" s="152"/>
      <c r="K4" s="152"/>
      <c r="L4" s="152"/>
      <c r="M4" s="160"/>
    </row>
    <row r="5" spans="1:14" ht="72" customHeight="1">
      <c r="A5" s="427"/>
      <c r="B5" s="157" t="s">
        <v>10</v>
      </c>
      <c r="C5" s="451" t="s">
        <v>521</v>
      </c>
      <c r="D5" s="452"/>
      <c r="E5" s="452"/>
      <c r="F5" s="452"/>
      <c r="G5" s="452"/>
      <c r="H5" s="452"/>
      <c r="I5" s="452"/>
      <c r="J5" s="452"/>
      <c r="K5" s="452"/>
      <c r="L5" s="452"/>
      <c r="M5" s="453"/>
    </row>
    <row r="6" spans="1:14" ht="18">
      <c r="A6" s="427"/>
      <c r="B6" s="156" t="s">
        <v>199</v>
      </c>
      <c r="C6" s="151"/>
      <c r="D6" s="152"/>
      <c r="E6" s="152"/>
      <c r="F6" s="152"/>
      <c r="G6" s="152"/>
      <c r="H6" s="152"/>
      <c r="I6" s="152"/>
      <c r="J6" s="152"/>
      <c r="K6" s="152"/>
      <c r="L6" s="152"/>
      <c r="M6" s="160"/>
    </row>
    <row r="7" spans="1:14" ht="18">
      <c r="A7" s="427"/>
      <c r="B7" s="157" t="s">
        <v>200</v>
      </c>
      <c r="C7" s="498" t="s">
        <v>557</v>
      </c>
      <c r="D7" s="499"/>
      <c r="E7" s="499"/>
      <c r="F7" s="499"/>
      <c r="G7" s="500"/>
      <c r="H7" s="346" t="s">
        <v>26</v>
      </c>
      <c r="I7" s="498" t="s">
        <v>508</v>
      </c>
      <c r="J7" s="499"/>
      <c r="K7" s="499"/>
      <c r="L7" s="499"/>
      <c r="M7" s="501"/>
      <c r="N7" s="271"/>
    </row>
    <row r="8" spans="1:14" ht="71.25" customHeight="1">
      <c r="A8" s="428"/>
      <c r="B8" s="155" t="s">
        <v>201</v>
      </c>
      <c r="C8" s="437" t="s">
        <v>522</v>
      </c>
      <c r="D8" s="438"/>
      <c r="E8" s="438"/>
      <c r="F8" s="438"/>
      <c r="G8" s="438"/>
      <c r="H8" s="438"/>
      <c r="I8" s="438"/>
      <c r="J8" s="438"/>
      <c r="K8" s="438"/>
      <c r="L8" s="438"/>
      <c r="M8" s="439"/>
      <c r="N8" s="271"/>
    </row>
    <row r="9" spans="1:14" ht="50.15" customHeight="1">
      <c r="A9" s="429" t="s">
        <v>202</v>
      </c>
      <c r="B9" s="155" t="s">
        <v>34</v>
      </c>
      <c r="C9" s="502" t="s">
        <v>531</v>
      </c>
      <c r="D9" s="503"/>
      <c r="E9" s="503"/>
      <c r="F9" s="503"/>
      <c r="G9" s="503"/>
      <c r="H9" s="503"/>
      <c r="I9" s="503"/>
      <c r="J9" s="503"/>
      <c r="K9" s="503"/>
      <c r="L9" s="503"/>
      <c r="M9" s="504"/>
      <c r="N9" s="271"/>
    </row>
    <row r="10" spans="1:14" ht="22.5" customHeight="1">
      <c r="A10" s="430"/>
      <c r="B10" s="443" t="s">
        <v>203</v>
      </c>
      <c r="C10" s="328"/>
      <c r="D10" s="329"/>
      <c r="E10" s="330"/>
      <c r="F10" s="329"/>
      <c r="G10" s="329"/>
      <c r="H10" s="329"/>
      <c r="I10" s="329"/>
      <c r="J10" s="329"/>
      <c r="K10" s="329"/>
      <c r="L10" s="329"/>
      <c r="M10" s="331"/>
      <c r="N10" s="271"/>
    </row>
    <row r="11" spans="1:14" ht="11.25" customHeight="1">
      <c r="A11" s="430"/>
      <c r="B11" s="444"/>
      <c r="C11" s="332"/>
      <c r="D11" s="322"/>
      <c r="E11" s="347"/>
      <c r="F11" s="322"/>
      <c r="G11" s="347"/>
      <c r="H11" s="322"/>
      <c r="I11" s="347"/>
      <c r="J11" s="322"/>
      <c r="K11" s="347"/>
      <c r="L11" s="347"/>
      <c r="M11" s="315"/>
      <c r="N11" s="271"/>
    </row>
    <row r="12" spans="1:14" ht="18">
      <c r="A12" s="430"/>
      <c r="B12" s="444"/>
      <c r="C12" s="333" t="s">
        <v>204</v>
      </c>
      <c r="D12" s="334"/>
      <c r="E12" s="348" t="s">
        <v>205</v>
      </c>
      <c r="F12" s="334"/>
      <c r="G12" s="348" t="s">
        <v>206</v>
      </c>
      <c r="H12" s="334"/>
      <c r="I12" s="348" t="s">
        <v>207</v>
      </c>
      <c r="J12" s="334"/>
      <c r="K12" s="348" t="s">
        <v>208</v>
      </c>
      <c r="L12" s="335"/>
      <c r="M12" s="336"/>
      <c r="N12" s="271"/>
    </row>
    <row r="13" spans="1:14" ht="18">
      <c r="A13" s="430"/>
      <c r="B13" s="444"/>
      <c r="C13" s="333" t="s">
        <v>209</v>
      </c>
      <c r="D13" s="337"/>
      <c r="E13" s="348" t="s">
        <v>210</v>
      </c>
      <c r="F13" s="337"/>
      <c r="G13" s="348" t="s">
        <v>211</v>
      </c>
      <c r="H13" s="337"/>
      <c r="I13" s="348" t="s">
        <v>212</v>
      </c>
      <c r="J13" s="337"/>
      <c r="K13" s="348" t="s">
        <v>213</v>
      </c>
      <c r="L13" s="335"/>
      <c r="M13" s="336"/>
      <c r="N13" s="271"/>
    </row>
    <row r="14" spans="1:14" ht="18.5">
      <c r="A14" s="430"/>
      <c r="B14" s="444"/>
      <c r="C14" s="333" t="s">
        <v>214</v>
      </c>
      <c r="D14" s="337" t="s">
        <v>509</v>
      </c>
      <c r="E14" s="348" t="s">
        <v>215</v>
      </c>
      <c r="F14" s="505" t="s">
        <v>523</v>
      </c>
      <c r="G14" s="505"/>
      <c r="H14" s="505"/>
      <c r="I14" s="505"/>
      <c r="J14" s="505"/>
      <c r="K14" s="505"/>
      <c r="L14" s="505"/>
      <c r="M14" s="506"/>
      <c r="N14" s="271"/>
    </row>
    <row r="15" spans="1:14" ht="18">
      <c r="A15" s="430"/>
      <c r="B15" s="445"/>
      <c r="C15" s="495"/>
      <c r="D15" s="496"/>
      <c r="E15" s="496"/>
      <c r="F15" s="496"/>
      <c r="G15" s="496"/>
      <c r="H15" s="496"/>
      <c r="I15" s="496"/>
      <c r="J15" s="496"/>
      <c r="K15" s="496"/>
      <c r="L15" s="496"/>
      <c r="M15" s="497"/>
      <c r="N15" s="271"/>
    </row>
    <row r="16" spans="1:14" ht="13.5" customHeight="1">
      <c r="A16" s="430"/>
      <c r="B16" s="444" t="s">
        <v>216</v>
      </c>
      <c r="C16" s="338"/>
      <c r="D16" s="349"/>
      <c r="E16" s="349"/>
      <c r="F16" s="349"/>
      <c r="G16" s="349"/>
      <c r="H16" s="349"/>
      <c r="I16" s="349"/>
      <c r="J16" s="349"/>
      <c r="K16" s="349"/>
      <c r="L16" s="349"/>
      <c r="M16" s="339"/>
      <c r="N16" s="271"/>
    </row>
    <row r="17" spans="1:14" ht="18">
      <c r="A17" s="430"/>
      <c r="B17" s="444"/>
      <c r="C17" s="340" t="s">
        <v>217</v>
      </c>
      <c r="D17" s="341" t="s">
        <v>432</v>
      </c>
      <c r="E17" s="349"/>
      <c r="F17" s="350" t="s">
        <v>218</v>
      </c>
      <c r="G17" s="342">
        <v>43465</v>
      </c>
      <c r="H17" s="349"/>
      <c r="I17" s="350" t="s">
        <v>219</v>
      </c>
      <c r="J17" s="492" t="s">
        <v>511</v>
      </c>
      <c r="K17" s="493"/>
      <c r="L17" s="494"/>
      <c r="M17" s="339"/>
      <c r="N17" s="271"/>
    </row>
    <row r="18" spans="1:14" ht="18">
      <c r="A18" s="430"/>
      <c r="B18" s="445"/>
      <c r="C18" s="495"/>
      <c r="D18" s="496"/>
      <c r="E18" s="496"/>
      <c r="F18" s="496"/>
      <c r="G18" s="496"/>
      <c r="H18" s="496"/>
      <c r="I18" s="496"/>
      <c r="J18" s="496"/>
      <c r="K18" s="496"/>
      <c r="L18" s="496"/>
      <c r="M18" s="497"/>
      <c r="N18" s="271"/>
    </row>
    <row r="19" spans="1:14" ht="18">
      <c r="A19" s="430"/>
      <c r="B19" s="444" t="s">
        <v>220</v>
      </c>
      <c r="C19" s="326"/>
      <c r="D19" s="351"/>
      <c r="E19" s="351"/>
      <c r="F19" s="351"/>
      <c r="G19" s="351"/>
      <c r="H19" s="351"/>
      <c r="I19" s="351"/>
      <c r="J19" s="351"/>
      <c r="K19" s="351"/>
      <c r="L19" s="351"/>
      <c r="M19" s="343"/>
      <c r="N19" s="271"/>
    </row>
    <row r="20" spans="1:14" ht="18.5">
      <c r="A20" s="430"/>
      <c r="B20" s="444"/>
      <c r="C20" s="344"/>
      <c r="D20" s="352">
        <v>2021</v>
      </c>
      <c r="E20" s="352">
        <v>2022</v>
      </c>
      <c r="F20" s="352">
        <v>2023</v>
      </c>
      <c r="G20" s="352">
        <v>2024</v>
      </c>
      <c r="H20" s="353">
        <v>2025</v>
      </c>
      <c r="I20" s="354">
        <v>2026</v>
      </c>
      <c r="J20" s="353"/>
      <c r="K20" s="352"/>
      <c r="L20" s="352" t="s">
        <v>225</v>
      </c>
      <c r="M20" s="315"/>
      <c r="N20" s="271"/>
    </row>
    <row r="21" spans="1:14" ht="18">
      <c r="A21" s="430"/>
      <c r="B21" s="444"/>
      <c r="C21" s="344"/>
      <c r="D21" s="345" t="s">
        <v>432</v>
      </c>
      <c r="E21" s="345"/>
      <c r="F21" s="345"/>
      <c r="G21" s="345"/>
      <c r="H21" s="345"/>
      <c r="I21" s="345" t="s">
        <v>435</v>
      </c>
      <c r="J21" s="355"/>
      <c r="K21" s="347"/>
      <c r="L21" s="347"/>
      <c r="M21" s="315"/>
      <c r="N21" s="271"/>
    </row>
    <row r="22" spans="1:14" ht="18.5">
      <c r="A22" s="430"/>
      <c r="B22" s="444"/>
      <c r="C22" s="344"/>
      <c r="D22" s="356"/>
      <c r="E22" s="347"/>
      <c r="F22" s="347"/>
      <c r="G22" s="357"/>
      <c r="H22" s="347"/>
      <c r="I22" s="358"/>
      <c r="J22" s="358"/>
      <c r="K22" s="347"/>
      <c r="L22" s="347"/>
      <c r="M22" s="315"/>
      <c r="N22" s="271"/>
    </row>
    <row r="23" spans="1:14" ht="18">
      <c r="A23" s="430"/>
      <c r="B23" s="155" t="s">
        <v>226</v>
      </c>
      <c r="C23" s="437"/>
      <c r="D23" s="438"/>
      <c r="E23" s="438"/>
      <c r="F23" s="438"/>
      <c r="G23" s="438"/>
      <c r="H23" s="438"/>
      <c r="I23" s="438"/>
      <c r="J23" s="438"/>
      <c r="K23" s="438"/>
      <c r="L23" s="438"/>
      <c r="M23" s="439"/>
      <c r="N23" s="271"/>
    </row>
    <row r="24" spans="1:14" ht="53.25" customHeight="1">
      <c r="A24" s="430"/>
      <c r="B24" s="155" t="s">
        <v>227</v>
      </c>
      <c r="C24" s="437" t="s">
        <v>525</v>
      </c>
      <c r="D24" s="438"/>
      <c r="E24" s="438"/>
      <c r="F24" s="438"/>
      <c r="G24" s="438"/>
      <c r="H24" s="438"/>
      <c r="I24" s="438"/>
      <c r="J24" s="438"/>
      <c r="K24" s="438"/>
      <c r="L24" s="438"/>
      <c r="M24" s="439"/>
      <c r="N24" s="271"/>
    </row>
    <row r="25" spans="1:14" ht="18.75" customHeight="1">
      <c r="A25" s="430"/>
      <c r="B25" s="155" t="s">
        <v>228</v>
      </c>
      <c r="C25" s="480"/>
      <c r="D25" s="481"/>
      <c r="E25" s="481"/>
      <c r="F25" s="481"/>
      <c r="G25" s="481"/>
      <c r="H25" s="481"/>
      <c r="I25" s="481"/>
      <c r="J25" s="481"/>
      <c r="K25" s="481"/>
      <c r="L25" s="481"/>
      <c r="M25" s="482"/>
      <c r="N25" s="271"/>
    </row>
    <row r="26" spans="1:14" ht="18">
      <c r="A26" s="431"/>
      <c r="B26" s="155" t="s">
        <v>229</v>
      </c>
      <c r="C26" s="480"/>
      <c r="D26" s="481"/>
      <c r="E26" s="481"/>
      <c r="F26" s="481"/>
      <c r="G26" s="481"/>
      <c r="H26" s="481"/>
      <c r="I26" s="481"/>
      <c r="J26" s="481"/>
      <c r="K26" s="481"/>
      <c r="L26" s="481"/>
      <c r="M26" s="482"/>
      <c r="N26" s="271"/>
    </row>
    <row r="27" spans="1:14" ht="18">
      <c r="A27" s="430" t="s">
        <v>230</v>
      </c>
      <c r="B27" s="444" t="s">
        <v>231</v>
      </c>
      <c r="C27" s="308"/>
      <c r="D27" s="359"/>
      <c r="E27" s="359"/>
      <c r="F27" s="359"/>
      <c r="G27" s="359"/>
      <c r="H27" s="359"/>
      <c r="I27" s="359"/>
      <c r="J27" s="359"/>
      <c r="K27" s="359"/>
      <c r="L27" s="359"/>
      <c r="M27" s="310"/>
      <c r="N27" s="271"/>
    </row>
    <row r="28" spans="1:14" ht="18">
      <c r="A28" s="430"/>
      <c r="B28" s="444"/>
      <c r="C28" s="359"/>
      <c r="D28" s="352" t="s">
        <v>221</v>
      </c>
      <c r="E28" s="352"/>
      <c r="F28" s="352" t="s">
        <v>222</v>
      </c>
      <c r="G28" s="352"/>
      <c r="H28" s="352" t="s">
        <v>223</v>
      </c>
      <c r="I28" s="352"/>
      <c r="J28" s="352" t="s">
        <v>224</v>
      </c>
      <c r="K28" s="352"/>
      <c r="L28" s="359"/>
      <c r="M28" s="310"/>
      <c r="N28" s="271"/>
    </row>
    <row r="29" spans="1:14" ht="36">
      <c r="A29" s="430"/>
      <c r="B29" s="444"/>
      <c r="C29" s="355"/>
      <c r="D29" s="313" t="s">
        <v>232</v>
      </c>
      <c r="E29" s="314" t="s">
        <v>233</v>
      </c>
      <c r="F29" s="313" t="s">
        <v>232</v>
      </c>
      <c r="G29" s="314" t="s">
        <v>233</v>
      </c>
      <c r="H29" s="313" t="s">
        <v>232</v>
      </c>
      <c r="I29" s="314" t="s">
        <v>233</v>
      </c>
      <c r="J29" s="313" t="s">
        <v>232</v>
      </c>
      <c r="K29" s="313" t="s">
        <v>233</v>
      </c>
      <c r="L29" s="352"/>
      <c r="M29" s="315"/>
      <c r="N29" s="271"/>
    </row>
    <row r="30" spans="1:14" ht="18.5">
      <c r="A30" s="430"/>
      <c r="B30" s="444"/>
      <c r="C30" s="357" t="s">
        <v>231</v>
      </c>
      <c r="D30" s="317"/>
      <c r="E30" s="317"/>
      <c r="F30" s="318"/>
      <c r="G30" s="317"/>
      <c r="H30" s="360"/>
      <c r="I30" s="320"/>
      <c r="J30" s="320"/>
      <c r="K30" s="317"/>
      <c r="L30" s="347"/>
      <c r="M30" s="315"/>
      <c r="N30" s="271"/>
    </row>
    <row r="31" spans="1:14" ht="18">
      <c r="A31" s="430"/>
      <c r="B31" s="444"/>
      <c r="C31" s="357" t="s">
        <v>63</v>
      </c>
      <c r="D31" s="317" t="e">
        <f>IF(D21="","",D30/$D$21)</f>
        <v>#VALUE!</v>
      </c>
      <c r="E31" s="317" t="str">
        <f>IF(E21="","",E30/$D$21)</f>
        <v/>
      </c>
      <c r="F31" s="317" t="str">
        <f>IF(F21="","",F30/$F$21)</f>
        <v/>
      </c>
      <c r="G31" s="317" t="str">
        <f>IF(G21="","",G30/$F$21)</f>
        <v/>
      </c>
      <c r="H31" s="317" t="str">
        <f>IF(H21="","",H30/$H$21)</f>
        <v/>
      </c>
      <c r="I31" s="317" t="e">
        <f>IF(I21="","",I30/$H$21)</f>
        <v>#DIV/0!</v>
      </c>
      <c r="J31" s="317" t="str">
        <f>IF(J21="","",J30/$J$21)</f>
        <v/>
      </c>
      <c r="K31" s="317" t="str">
        <f>IF(K21="","",K30/$J$21)</f>
        <v/>
      </c>
      <c r="L31" s="347"/>
      <c r="M31" s="315"/>
      <c r="N31" s="271"/>
    </row>
    <row r="32" spans="1:14" ht="18">
      <c r="A32" s="430"/>
      <c r="B32" s="444"/>
      <c r="C32" s="357"/>
      <c r="D32" s="322"/>
      <c r="E32" s="322"/>
      <c r="F32" s="322"/>
      <c r="G32" s="322"/>
      <c r="H32" s="322"/>
      <c r="I32" s="322"/>
      <c r="J32" s="322"/>
      <c r="K32" s="322"/>
      <c r="L32" s="347"/>
      <c r="M32" s="315"/>
      <c r="N32" s="271"/>
    </row>
    <row r="33" spans="1:14" ht="21.75" customHeight="1">
      <c r="A33" s="430"/>
      <c r="B33" s="444"/>
      <c r="C33" s="351" t="s">
        <v>234</v>
      </c>
      <c r="D33" s="317"/>
      <c r="E33" s="317"/>
      <c r="F33" s="317"/>
      <c r="G33" s="317"/>
      <c r="H33" s="317"/>
      <c r="I33" s="317"/>
      <c r="J33" s="317"/>
      <c r="K33" s="317"/>
      <c r="L33" s="347"/>
      <c r="M33" s="315"/>
      <c r="N33" s="271"/>
    </row>
    <row r="34" spans="1:14" ht="18">
      <c r="A34" s="430"/>
      <c r="B34" s="445"/>
      <c r="C34" s="324"/>
      <c r="D34" s="322"/>
      <c r="E34" s="322"/>
      <c r="F34" s="322"/>
      <c r="G34" s="322"/>
      <c r="H34" s="322"/>
      <c r="I34" s="322"/>
      <c r="J34" s="322"/>
      <c r="K34" s="322"/>
      <c r="L34" s="322"/>
      <c r="M34" s="325"/>
      <c r="N34" s="271"/>
    </row>
    <row r="35" spans="1:14" ht="18" customHeight="1">
      <c r="A35" s="430"/>
      <c r="B35" s="464" t="s">
        <v>235</v>
      </c>
      <c r="C35" s="472" t="s">
        <v>236</v>
      </c>
      <c r="D35" s="473"/>
      <c r="E35" s="469" t="s">
        <v>622</v>
      </c>
      <c r="F35" s="469"/>
      <c r="G35" s="469"/>
      <c r="H35" s="469"/>
      <c r="I35" s="469"/>
      <c r="J35" s="469"/>
      <c r="K35" s="469"/>
      <c r="L35" s="470"/>
      <c r="M35" s="471"/>
      <c r="N35" s="271"/>
    </row>
    <row r="36" spans="1:14" ht="18" customHeight="1">
      <c r="A36" s="430"/>
      <c r="B36" s="465"/>
      <c r="C36" s="458" t="s">
        <v>237</v>
      </c>
      <c r="D36" s="459"/>
      <c r="E36" s="469" t="s">
        <v>623</v>
      </c>
      <c r="F36" s="469"/>
      <c r="G36" s="469"/>
      <c r="H36" s="469"/>
      <c r="I36" s="469"/>
      <c r="J36" s="469"/>
      <c r="K36" s="469"/>
      <c r="L36" s="470"/>
      <c r="M36" s="471"/>
      <c r="N36" s="271"/>
    </row>
    <row r="37" spans="1:14" ht="18" customHeight="1">
      <c r="A37" s="430"/>
      <c r="B37" s="465"/>
      <c r="C37" s="326" t="s">
        <v>238</v>
      </c>
      <c r="D37" s="327"/>
      <c r="E37" s="469" t="s">
        <v>617</v>
      </c>
      <c r="F37" s="469"/>
      <c r="G37" s="469"/>
      <c r="H37" s="469"/>
      <c r="I37" s="469"/>
      <c r="J37" s="469"/>
      <c r="K37" s="469"/>
      <c r="L37" s="470"/>
      <c r="M37" s="471"/>
      <c r="N37" s="271"/>
    </row>
    <row r="38" spans="1:14" ht="18" customHeight="1">
      <c r="A38" s="430"/>
      <c r="B38" s="465"/>
      <c r="C38" s="474" t="s">
        <v>239</v>
      </c>
      <c r="D38" s="475"/>
      <c r="E38" s="469" t="s">
        <v>304</v>
      </c>
      <c r="F38" s="469"/>
      <c r="G38" s="469"/>
      <c r="H38" s="469"/>
      <c r="I38" s="469"/>
      <c r="J38" s="469"/>
      <c r="K38" s="469"/>
      <c r="L38" s="470"/>
      <c r="M38" s="471"/>
      <c r="N38" s="271"/>
    </row>
    <row r="39" spans="1:14" ht="18" customHeight="1">
      <c r="A39" s="430"/>
      <c r="B39" s="465"/>
      <c r="C39" s="458" t="s">
        <v>240</v>
      </c>
      <c r="D39" s="459"/>
      <c r="E39" s="460" t="s">
        <v>624</v>
      </c>
      <c r="F39" s="461"/>
      <c r="G39" s="461"/>
      <c r="H39" s="461"/>
      <c r="I39" s="461"/>
      <c r="J39" s="461"/>
      <c r="K39" s="461"/>
      <c r="L39" s="462"/>
      <c r="M39" s="463"/>
      <c r="N39" s="271"/>
    </row>
    <row r="40" spans="1:14" ht="18" customHeight="1" thickBot="1">
      <c r="A40" s="457"/>
      <c r="B40" s="466"/>
      <c r="C40" s="467" t="s">
        <v>241</v>
      </c>
      <c r="D40" s="468"/>
      <c r="E40" s="469" t="s">
        <v>618</v>
      </c>
      <c r="F40" s="469"/>
      <c r="G40" s="469"/>
      <c r="H40" s="469"/>
      <c r="I40" s="469"/>
      <c r="J40" s="469"/>
      <c r="K40" s="469"/>
      <c r="L40" s="470"/>
      <c r="M40" s="471"/>
      <c r="N40" s="271"/>
    </row>
    <row r="41" spans="1:14" ht="39.75" customHeight="1" thickBot="1">
      <c r="A41" s="159" t="s">
        <v>242</v>
      </c>
      <c r="B41" s="284"/>
      <c r="C41" s="423"/>
      <c r="D41" s="507"/>
      <c r="E41" s="507"/>
      <c r="F41" s="507"/>
      <c r="G41" s="507"/>
      <c r="H41" s="507"/>
      <c r="I41" s="507"/>
      <c r="J41" s="507"/>
      <c r="K41" s="507"/>
      <c r="L41" s="507"/>
      <c r="M41" s="508"/>
      <c r="N41" s="271"/>
    </row>
  </sheetData>
  <mergeCells count="35">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8"/>
  </mergeCells>
  <hyperlinks>
    <hyperlink ref="E39" r:id="rId1" xr:uid="{9E0FF348-7595-40C1-BFE4-6470039077D5}"/>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FAC9F-AE53-D04C-98F8-D4BB50204276}">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453125" style="269" customWidth="1"/>
    <col min="2" max="2" width="28.1796875" style="269" customWidth="1"/>
    <col min="3" max="3" width="19.453125" style="269" customWidth="1"/>
    <col min="4" max="4" width="15" style="269" customWidth="1"/>
    <col min="5" max="5" width="15.453125" style="269" customWidth="1"/>
    <col min="6" max="6" width="12.453125" style="269" customWidth="1"/>
    <col min="7" max="7" width="13.26953125" style="269" customWidth="1"/>
    <col min="8" max="8" width="18.26953125" style="269" customWidth="1"/>
    <col min="9" max="9" width="12.26953125" style="269" customWidth="1"/>
    <col min="10" max="10" width="12" style="269" customWidth="1"/>
    <col min="11" max="12" width="13.26953125" style="269" customWidth="1"/>
    <col min="13" max="13" width="4.453125" style="269" customWidth="1"/>
    <col min="14" max="14" width="4" style="269" customWidth="1"/>
    <col min="15" max="16384" width="10.81640625" style="269"/>
  </cols>
  <sheetData>
    <row r="1" spans="1:14" ht="45" customHeight="1">
      <c r="A1" s="270"/>
      <c r="B1" s="109" t="s">
        <v>556</v>
      </c>
      <c r="C1" s="110"/>
      <c r="D1" s="110"/>
      <c r="E1" s="110"/>
      <c r="F1" s="110"/>
      <c r="G1" s="110"/>
      <c r="H1" s="110"/>
      <c r="I1" s="110"/>
      <c r="J1" s="110"/>
      <c r="K1" s="110"/>
      <c r="L1" s="110"/>
      <c r="M1" s="111"/>
      <c r="N1" s="271"/>
    </row>
    <row r="2" spans="1:14" ht="39.75" customHeight="1">
      <c r="A2" s="426" t="s">
        <v>505</v>
      </c>
      <c r="B2" s="258" t="s">
        <v>177</v>
      </c>
      <c r="C2" s="432" t="s">
        <v>584</v>
      </c>
      <c r="D2" s="433"/>
      <c r="E2" s="433"/>
      <c r="F2" s="433"/>
      <c r="G2" s="433"/>
      <c r="H2" s="433"/>
      <c r="I2" s="433"/>
      <c r="J2" s="433"/>
      <c r="K2" s="433"/>
      <c r="L2" s="433"/>
      <c r="M2" s="434"/>
      <c r="N2" s="271"/>
    </row>
    <row r="3" spans="1:14" ht="66" customHeight="1">
      <c r="A3" s="427"/>
      <c r="B3" s="155" t="s">
        <v>197</v>
      </c>
      <c r="C3" s="432" t="s">
        <v>527</v>
      </c>
      <c r="D3" s="433"/>
      <c r="E3" s="433"/>
      <c r="F3" s="433"/>
      <c r="G3" s="433"/>
      <c r="H3" s="433"/>
      <c r="I3" s="433"/>
      <c r="J3" s="433"/>
      <c r="K3" s="433"/>
      <c r="L3" s="433"/>
      <c r="M3" s="434"/>
      <c r="N3" s="271"/>
    </row>
    <row r="4" spans="1:14" ht="36" customHeight="1">
      <c r="A4" s="427"/>
      <c r="B4" s="156" t="s">
        <v>198</v>
      </c>
      <c r="C4" s="151"/>
      <c r="D4" s="152"/>
      <c r="E4" s="152"/>
      <c r="F4" s="152"/>
      <c r="G4" s="152"/>
      <c r="H4" s="152"/>
      <c r="I4" s="152"/>
      <c r="J4" s="152"/>
      <c r="K4" s="152"/>
      <c r="L4" s="152"/>
      <c r="M4" s="160"/>
    </row>
    <row r="5" spans="1:14" ht="72" customHeight="1">
      <c r="A5" s="427"/>
      <c r="B5" s="157" t="s">
        <v>10</v>
      </c>
      <c r="C5" s="451" t="s">
        <v>528</v>
      </c>
      <c r="D5" s="452"/>
      <c r="E5" s="452"/>
      <c r="F5" s="452"/>
      <c r="G5" s="452"/>
      <c r="H5" s="452"/>
      <c r="I5" s="452"/>
      <c r="J5" s="452"/>
      <c r="K5" s="452"/>
      <c r="L5" s="452"/>
      <c r="M5" s="453"/>
    </row>
    <row r="6" spans="1:14"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271"/>
    </row>
    <row r="8" spans="1:14" ht="71.25" customHeight="1">
      <c r="A8" s="428"/>
      <c r="B8" s="155" t="s">
        <v>201</v>
      </c>
      <c r="C8" s="432" t="s">
        <v>530</v>
      </c>
      <c r="D8" s="435"/>
      <c r="E8" s="435"/>
      <c r="F8" s="435"/>
      <c r="G8" s="435"/>
      <c r="H8" s="435"/>
      <c r="I8" s="435"/>
      <c r="J8" s="435"/>
      <c r="K8" s="435"/>
      <c r="L8" s="435"/>
      <c r="M8" s="436"/>
      <c r="N8" s="271"/>
    </row>
    <row r="9" spans="1:14" ht="47.15" customHeight="1">
      <c r="A9" s="429" t="s">
        <v>202</v>
      </c>
      <c r="B9" s="155" t="s">
        <v>34</v>
      </c>
      <c r="C9" s="440" t="s">
        <v>531</v>
      </c>
      <c r="D9" s="441"/>
      <c r="E9" s="441"/>
      <c r="F9" s="441"/>
      <c r="G9" s="441"/>
      <c r="H9" s="441"/>
      <c r="I9" s="441"/>
      <c r="J9" s="441"/>
      <c r="K9" s="441"/>
      <c r="L9" s="441"/>
      <c r="M9" s="442"/>
      <c r="N9" s="271"/>
    </row>
    <row r="10" spans="1:14" ht="22.5" customHeight="1">
      <c r="A10" s="430"/>
      <c r="B10" s="443" t="s">
        <v>203</v>
      </c>
      <c r="C10" s="72"/>
      <c r="D10" s="73"/>
      <c r="E10" s="266"/>
      <c r="F10" s="73"/>
      <c r="G10" s="73"/>
      <c r="H10" s="73"/>
      <c r="I10" s="73"/>
      <c r="J10" s="73"/>
      <c r="K10" s="73"/>
      <c r="L10" s="73"/>
      <c r="M10" s="74"/>
      <c r="N10" s="271"/>
    </row>
    <row r="11" spans="1:14" ht="11.25" customHeight="1">
      <c r="A11" s="430"/>
      <c r="B11" s="444"/>
      <c r="C11" s="75"/>
      <c r="D11" s="76"/>
      <c r="E11" s="272"/>
      <c r="F11" s="76"/>
      <c r="G11" s="272"/>
      <c r="H11" s="76"/>
      <c r="I11" s="272"/>
      <c r="J11" s="76"/>
      <c r="K11" s="272"/>
      <c r="L11" s="272"/>
      <c r="M11" s="90"/>
      <c r="N11" s="271"/>
    </row>
    <row r="12" spans="1:14" ht="18">
      <c r="A12" s="430"/>
      <c r="B12" s="444"/>
      <c r="C12" s="79" t="s">
        <v>204</v>
      </c>
      <c r="D12" s="80"/>
      <c r="E12" s="273" t="s">
        <v>205</v>
      </c>
      <c r="F12" s="80"/>
      <c r="G12" s="273" t="s">
        <v>206</v>
      </c>
      <c r="H12" s="80"/>
      <c r="I12" s="273" t="s">
        <v>207</v>
      </c>
      <c r="J12" s="80"/>
      <c r="K12" s="273" t="s">
        <v>208</v>
      </c>
      <c r="L12" s="153"/>
      <c r="M12" s="154"/>
      <c r="N12" s="271"/>
    </row>
    <row r="13" spans="1:14" ht="18">
      <c r="A13" s="430"/>
      <c r="B13" s="444"/>
      <c r="C13" s="79" t="s">
        <v>209</v>
      </c>
      <c r="D13" s="82"/>
      <c r="E13" s="273" t="s">
        <v>210</v>
      </c>
      <c r="F13" s="82"/>
      <c r="G13" s="273" t="s">
        <v>211</v>
      </c>
      <c r="H13" s="82"/>
      <c r="I13" s="273" t="s">
        <v>212</v>
      </c>
      <c r="J13" s="82"/>
      <c r="K13" s="273" t="s">
        <v>213</v>
      </c>
      <c r="L13" s="153"/>
      <c r="M13" s="154"/>
      <c r="N13" s="271"/>
    </row>
    <row r="14" spans="1:14" ht="18.5">
      <c r="A14" s="430"/>
      <c r="B14" s="444"/>
      <c r="C14" s="79" t="s">
        <v>214</v>
      </c>
      <c r="D14" s="82" t="s">
        <v>509</v>
      </c>
      <c r="E14" s="273" t="s">
        <v>215</v>
      </c>
      <c r="F14" s="446" t="s">
        <v>523</v>
      </c>
      <c r="G14" s="446"/>
      <c r="H14" s="446"/>
      <c r="I14" s="446"/>
      <c r="J14" s="446"/>
      <c r="K14" s="446"/>
      <c r="L14" s="446"/>
      <c r="M14" s="447"/>
      <c r="N14" s="271"/>
    </row>
    <row r="15" spans="1:14" ht="18">
      <c r="A15" s="430"/>
      <c r="B15" s="445"/>
      <c r="C15" s="448"/>
      <c r="D15" s="449"/>
      <c r="E15" s="449"/>
      <c r="F15" s="449"/>
      <c r="G15" s="449"/>
      <c r="H15" s="449"/>
      <c r="I15" s="449"/>
      <c r="J15" s="449"/>
      <c r="K15" s="449"/>
      <c r="L15" s="449"/>
      <c r="M15" s="450"/>
      <c r="N15" s="271"/>
    </row>
    <row r="16" spans="1:14" ht="13.5" customHeight="1">
      <c r="A16" s="430"/>
      <c r="B16" s="444" t="s">
        <v>216</v>
      </c>
      <c r="C16" s="83"/>
      <c r="D16" s="274"/>
      <c r="E16" s="274"/>
      <c r="F16" s="274"/>
      <c r="G16" s="274"/>
      <c r="H16" s="274"/>
      <c r="I16" s="274"/>
      <c r="J16" s="274"/>
      <c r="K16" s="274"/>
      <c r="L16" s="274"/>
      <c r="M16" s="84"/>
      <c r="N16" s="271"/>
    </row>
    <row r="17" spans="1:14" ht="18">
      <c r="A17" s="430"/>
      <c r="B17" s="444"/>
      <c r="C17" s="85" t="s">
        <v>217</v>
      </c>
      <c r="D17" s="264" t="s">
        <v>433</v>
      </c>
      <c r="E17" s="274"/>
      <c r="F17" s="275" t="s">
        <v>218</v>
      </c>
      <c r="G17" s="265">
        <v>43465</v>
      </c>
      <c r="H17" s="274"/>
      <c r="I17" s="275" t="s">
        <v>219</v>
      </c>
      <c r="J17" s="477" t="s">
        <v>511</v>
      </c>
      <c r="K17" s="478"/>
      <c r="L17" s="479"/>
      <c r="M17" s="84"/>
      <c r="N17" s="271"/>
    </row>
    <row r="18" spans="1:14" ht="18">
      <c r="A18" s="430"/>
      <c r="B18" s="445"/>
      <c r="C18" s="448"/>
      <c r="D18" s="449"/>
      <c r="E18" s="449"/>
      <c r="F18" s="449"/>
      <c r="G18" s="449"/>
      <c r="H18" s="449"/>
      <c r="I18" s="449"/>
      <c r="J18" s="449"/>
      <c r="K18" s="449"/>
      <c r="L18" s="449"/>
      <c r="M18" s="450"/>
      <c r="N18" s="271"/>
    </row>
    <row r="19" spans="1:14" ht="18">
      <c r="A19" s="430"/>
      <c r="B19" s="444" t="s">
        <v>220</v>
      </c>
      <c r="C19" s="286"/>
      <c r="D19" s="276"/>
      <c r="E19" s="276"/>
      <c r="F19" s="276"/>
      <c r="G19" s="276"/>
      <c r="H19" s="276"/>
      <c r="I19" s="276"/>
      <c r="J19" s="276"/>
      <c r="K19" s="276"/>
      <c r="L19" s="276"/>
      <c r="M19" s="87"/>
      <c r="N19" s="271"/>
    </row>
    <row r="20" spans="1:14" ht="18.5">
      <c r="A20" s="430"/>
      <c r="B20" s="444"/>
      <c r="C20" s="88"/>
      <c r="D20" s="277">
        <v>2021</v>
      </c>
      <c r="E20" s="277">
        <v>2022</v>
      </c>
      <c r="F20" s="277">
        <v>2023</v>
      </c>
      <c r="G20" s="277">
        <v>2024</v>
      </c>
      <c r="H20" s="278">
        <v>2025</v>
      </c>
      <c r="I20" s="279">
        <v>2026</v>
      </c>
      <c r="J20" s="278"/>
      <c r="K20" s="277"/>
      <c r="L20" s="277" t="s">
        <v>225</v>
      </c>
      <c r="M20" s="90"/>
      <c r="N20" s="271"/>
    </row>
    <row r="21" spans="1:14" ht="18">
      <c r="A21" s="430"/>
      <c r="B21" s="444"/>
      <c r="C21" s="88"/>
      <c r="D21" s="268"/>
      <c r="E21" s="268"/>
      <c r="F21" s="268"/>
      <c r="G21" s="268"/>
      <c r="H21" s="268"/>
      <c r="I21" s="268" t="s">
        <v>432</v>
      </c>
      <c r="J21" s="271"/>
      <c r="K21" s="272"/>
      <c r="L21" s="272"/>
      <c r="M21" s="90"/>
      <c r="N21" s="271"/>
    </row>
    <row r="22" spans="1:14" ht="18.5">
      <c r="A22" s="430"/>
      <c r="B22" s="444"/>
      <c r="C22" s="88"/>
      <c r="D22" s="280"/>
      <c r="E22" s="272"/>
      <c r="F22" s="272"/>
      <c r="G22" s="281"/>
      <c r="H22" s="272"/>
      <c r="I22" s="282"/>
      <c r="J22" s="282"/>
      <c r="K22" s="272"/>
      <c r="L22" s="272"/>
      <c r="M22" s="90"/>
      <c r="N22" s="271"/>
    </row>
    <row r="23" spans="1:14" ht="18">
      <c r="A23" s="430"/>
      <c r="B23" s="155" t="s">
        <v>226</v>
      </c>
      <c r="C23" s="432"/>
      <c r="D23" s="435"/>
      <c r="E23" s="435"/>
      <c r="F23" s="435"/>
      <c r="G23" s="435"/>
      <c r="H23" s="435"/>
      <c r="I23" s="435"/>
      <c r="J23" s="435"/>
      <c r="K23" s="435"/>
      <c r="L23" s="435"/>
      <c r="M23" s="436"/>
      <c r="N23" s="271"/>
    </row>
    <row r="24" spans="1:14" ht="53.25" customHeight="1">
      <c r="A24" s="430"/>
      <c r="B24" s="155" t="s">
        <v>227</v>
      </c>
      <c r="C24" s="432" t="s">
        <v>525</v>
      </c>
      <c r="D24" s="435"/>
      <c r="E24" s="435"/>
      <c r="F24" s="435"/>
      <c r="G24" s="435"/>
      <c r="H24" s="435"/>
      <c r="I24" s="435"/>
      <c r="J24" s="435"/>
      <c r="K24" s="435"/>
      <c r="L24" s="435"/>
      <c r="M24" s="436"/>
      <c r="N24" s="271"/>
    </row>
    <row r="25" spans="1:14" ht="18.75" customHeight="1">
      <c r="A25" s="430"/>
      <c r="B25" s="155" t="s">
        <v>228</v>
      </c>
      <c r="C25" s="509"/>
      <c r="D25" s="433"/>
      <c r="E25" s="433"/>
      <c r="F25" s="433"/>
      <c r="G25" s="433"/>
      <c r="H25" s="433"/>
      <c r="I25" s="433"/>
      <c r="J25" s="433"/>
      <c r="K25" s="433"/>
      <c r="L25" s="433"/>
      <c r="M25" s="434"/>
      <c r="N25" s="271"/>
    </row>
    <row r="26" spans="1:14" ht="18">
      <c r="A26" s="431"/>
      <c r="B26" s="155" t="s">
        <v>229</v>
      </c>
      <c r="C26" s="509"/>
      <c r="D26" s="433"/>
      <c r="E26" s="433"/>
      <c r="F26" s="433"/>
      <c r="G26" s="433"/>
      <c r="H26" s="433"/>
      <c r="I26" s="433"/>
      <c r="J26" s="433"/>
      <c r="K26" s="433"/>
      <c r="L26" s="433"/>
      <c r="M26" s="434"/>
      <c r="N26" s="271"/>
    </row>
    <row r="27" spans="1:14" ht="18">
      <c r="A27" s="430" t="s">
        <v>230</v>
      </c>
      <c r="B27" s="444" t="s">
        <v>231</v>
      </c>
      <c r="C27" s="102"/>
      <c r="D27" s="283"/>
      <c r="E27" s="283"/>
      <c r="F27" s="283"/>
      <c r="G27" s="283"/>
      <c r="H27" s="283"/>
      <c r="I27" s="283"/>
      <c r="J27" s="283"/>
      <c r="K27" s="283"/>
      <c r="L27" s="283"/>
      <c r="M27" s="103"/>
      <c r="N27" s="271"/>
    </row>
    <row r="28" spans="1:14" ht="18">
      <c r="A28" s="430"/>
      <c r="B28" s="444"/>
      <c r="C28" s="283"/>
      <c r="D28" s="277" t="s">
        <v>221</v>
      </c>
      <c r="E28" s="277"/>
      <c r="F28" s="277" t="s">
        <v>222</v>
      </c>
      <c r="G28" s="277"/>
      <c r="H28" s="277" t="s">
        <v>223</v>
      </c>
      <c r="I28" s="277"/>
      <c r="J28" s="277" t="s">
        <v>224</v>
      </c>
      <c r="K28" s="277"/>
      <c r="L28" s="283"/>
      <c r="M28" s="103"/>
      <c r="N28" s="271"/>
    </row>
    <row r="29" spans="1:14" ht="36">
      <c r="A29" s="430"/>
      <c r="B29" s="444"/>
      <c r="C29" s="271"/>
      <c r="D29" s="89" t="s">
        <v>232</v>
      </c>
      <c r="E29" s="104" t="s">
        <v>233</v>
      </c>
      <c r="F29" s="89" t="s">
        <v>232</v>
      </c>
      <c r="G29" s="104" t="s">
        <v>233</v>
      </c>
      <c r="H29" s="89" t="s">
        <v>232</v>
      </c>
      <c r="I29" s="104" t="s">
        <v>233</v>
      </c>
      <c r="J29" s="89" t="s">
        <v>232</v>
      </c>
      <c r="K29" s="89" t="s">
        <v>233</v>
      </c>
      <c r="L29" s="277"/>
      <c r="M29" s="90"/>
      <c r="N29" s="271"/>
    </row>
    <row r="30" spans="1:14" ht="18.5">
      <c r="A30" s="430"/>
      <c r="B30" s="444"/>
      <c r="C30" s="281" t="s">
        <v>231</v>
      </c>
      <c r="D30" s="91"/>
      <c r="E30" s="91"/>
      <c r="F30" s="92"/>
      <c r="G30" s="91"/>
      <c r="H30" s="361"/>
      <c r="I30" s="107"/>
      <c r="J30" s="107"/>
      <c r="K30" s="91"/>
      <c r="L30" s="272"/>
      <c r="M30" s="90"/>
      <c r="N30" s="271"/>
    </row>
    <row r="31" spans="1:14" ht="18">
      <c r="A31" s="430"/>
      <c r="B31" s="444"/>
      <c r="C31" s="281" t="s">
        <v>63</v>
      </c>
      <c r="D31" s="91" t="str">
        <f>IF(D21="","",D30/$D$21)</f>
        <v/>
      </c>
      <c r="E31" s="91" t="str">
        <f>IF(E21="","",E30/$D$21)</f>
        <v/>
      </c>
      <c r="F31" s="91" t="str">
        <f>IF(F21="","",F30/$F$21)</f>
        <v/>
      </c>
      <c r="G31" s="91" t="str">
        <f>IF(G21="","",G30/$F$21)</f>
        <v/>
      </c>
      <c r="H31" s="91" t="str">
        <f>IF(H21="","",H30/$H$21)</f>
        <v/>
      </c>
      <c r="I31" s="91" t="e">
        <f>IF(I21="","",I30/$H$21)</f>
        <v>#DIV/0!</v>
      </c>
      <c r="J31" s="91" t="str">
        <f>IF(J21="","",J30/$J$21)</f>
        <v/>
      </c>
      <c r="K31" s="91" t="str">
        <f>IF(K21="","",K30/$J$21)</f>
        <v/>
      </c>
      <c r="L31" s="272"/>
      <c r="M31" s="90"/>
      <c r="N31" s="271"/>
    </row>
    <row r="32" spans="1:14" ht="18">
      <c r="A32" s="430"/>
      <c r="B32" s="444"/>
      <c r="C32" s="281"/>
      <c r="D32" s="76"/>
      <c r="E32" s="76"/>
      <c r="F32" s="76"/>
      <c r="G32" s="76"/>
      <c r="H32" s="76"/>
      <c r="I32" s="76"/>
      <c r="J32" s="76"/>
      <c r="K32" s="76"/>
      <c r="L32" s="272"/>
      <c r="M32" s="90"/>
      <c r="N32" s="271"/>
    </row>
    <row r="33" spans="1:14" ht="21.75" customHeight="1">
      <c r="A33" s="430"/>
      <c r="B33" s="444"/>
      <c r="C33" s="276" t="s">
        <v>234</v>
      </c>
      <c r="D33" s="91"/>
      <c r="E33" s="91"/>
      <c r="F33" s="91"/>
      <c r="G33" s="91"/>
      <c r="H33" s="91"/>
      <c r="I33" s="91"/>
      <c r="J33" s="91"/>
      <c r="K33" s="91"/>
      <c r="L33" s="272"/>
      <c r="M33" s="90"/>
      <c r="N33" s="271"/>
    </row>
    <row r="34" spans="1:14" ht="18">
      <c r="A34" s="430"/>
      <c r="B34" s="445"/>
      <c r="C34" s="93"/>
      <c r="D34" s="76"/>
      <c r="E34" s="76"/>
      <c r="F34" s="76"/>
      <c r="G34" s="76"/>
      <c r="H34" s="76"/>
      <c r="I34" s="76"/>
      <c r="J34" s="76"/>
      <c r="K34" s="76"/>
      <c r="L34" s="76"/>
      <c r="M34" s="77"/>
      <c r="N34" s="271"/>
    </row>
    <row r="35" spans="1:14" ht="18" customHeight="1">
      <c r="A35" s="430"/>
      <c r="B35" s="464" t="s">
        <v>235</v>
      </c>
      <c r="C35" s="510" t="s">
        <v>236</v>
      </c>
      <c r="D35" s="511"/>
      <c r="E35" s="469" t="s">
        <v>622</v>
      </c>
      <c r="F35" s="469"/>
      <c r="G35" s="469"/>
      <c r="H35" s="469"/>
      <c r="I35" s="469"/>
      <c r="J35" s="469"/>
      <c r="K35" s="469"/>
      <c r="L35" s="470"/>
      <c r="M35" s="471"/>
      <c r="N35" s="271"/>
    </row>
    <row r="36" spans="1:14" ht="18" customHeight="1">
      <c r="A36" s="430"/>
      <c r="B36" s="465"/>
      <c r="C36" s="512" t="s">
        <v>237</v>
      </c>
      <c r="D36" s="513"/>
      <c r="E36" s="469" t="s">
        <v>623</v>
      </c>
      <c r="F36" s="469"/>
      <c r="G36" s="469"/>
      <c r="H36" s="469"/>
      <c r="I36" s="469"/>
      <c r="J36" s="469"/>
      <c r="K36" s="469"/>
      <c r="L36" s="470"/>
      <c r="M36" s="471"/>
      <c r="N36" s="271"/>
    </row>
    <row r="37" spans="1:14" ht="18" customHeight="1">
      <c r="A37" s="430"/>
      <c r="B37" s="465"/>
      <c r="C37" s="286" t="s">
        <v>238</v>
      </c>
      <c r="D37" s="287"/>
      <c r="E37" s="469" t="s">
        <v>617</v>
      </c>
      <c r="F37" s="469"/>
      <c r="G37" s="469"/>
      <c r="H37" s="469"/>
      <c r="I37" s="469"/>
      <c r="J37" s="469"/>
      <c r="K37" s="469"/>
      <c r="L37" s="470"/>
      <c r="M37" s="471"/>
      <c r="N37" s="271"/>
    </row>
    <row r="38" spans="1:14" ht="18" customHeight="1">
      <c r="A38" s="430"/>
      <c r="B38" s="465"/>
      <c r="C38" s="516" t="s">
        <v>239</v>
      </c>
      <c r="D38" s="517"/>
      <c r="E38" s="469" t="s">
        <v>304</v>
      </c>
      <c r="F38" s="469"/>
      <c r="G38" s="469"/>
      <c r="H38" s="469"/>
      <c r="I38" s="469"/>
      <c r="J38" s="469"/>
      <c r="K38" s="469"/>
      <c r="L38" s="470"/>
      <c r="M38" s="471"/>
      <c r="N38" s="271"/>
    </row>
    <row r="39" spans="1:14" ht="18" customHeight="1">
      <c r="A39" s="430"/>
      <c r="B39" s="465"/>
      <c r="C39" s="512" t="s">
        <v>240</v>
      </c>
      <c r="D39" s="513"/>
      <c r="E39" s="460" t="s">
        <v>624</v>
      </c>
      <c r="F39" s="461"/>
      <c r="G39" s="461"/>
      <c r="H39" s="461"/>
      <c r="I39" s="461"/>
      <c r="J39" s="461"/>
      <c r="K39" s="461"/>
      <c r="L39" s="462"/>
      <c r="M39" s="463"/>
      <c r="N39" s="271"/>
    </row>
    <row r="40" spans="1:14" ht="18" customHeight="1" thickBot="1">
      <c r="A40" s="457"/>
      <c r="B40" s="466"/>
      <c r="C40" s="518" t="s">
        <v>241</v>
      </c>
      <c r="D40" s="519"/>
      <c r="E40" s="469" t="s">
        <v>618</v>
      </c>
      <c r="F40" s="469"/>
      <c r="G40" s="469"/>
      <c r="H40" s="469"/>
      <c r="I40" s="469"/>
      <c r="J40" s="469"/>
      <c r="K40" s="469"/>
      <c r="L40" s="470"/>
      <c r="M40" s="471"/>
      <c r="N40" s="271"/>
    </row>
    <row r="41" spans="1:14" ht="39.75" customHeight="1" thickBot="1">
      <c r="A41" s="159" t="s">
        <v>242</v>
      </c>
      <c r="B41" s="284"/>
      <c r="C41" s="489"/>
      <c r="D41" s="514"/>
      <c r="E41" s="514"/>
      <c r="F41" s="514"/>
      <c r="G41" s="514"/>
      <c r="H41" s="514"/>
      <c r="I41" s="514"/>
      <c r="J41" s="514"/>
      <c r="K41" s="514"/>
      <c r="L41" s="514"/>
      <c r="M41" s="515"/>
      <c r="N41" s="271"/>
    </row>
  </sheetData>
  <mergeCells count="35">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8"/>
  </mergeCells>
  <hyperlinks>
    <hyperlink ref="E39" r:id="rId1" xr:uid="{B9D418B3-D5BE-4D0D-A5E2-12D67D7B8780}"/>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7870-CEE4-7444-86A2-E687F38629B2}">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453125" style="269" customWidth="1"/>
    <col min="2" max="2" width="28.1796875" style="269" customWidth="1"/>
    <col min="3" max="3" width="19.453125" style="269" customWidth="1"/>
    <col min="4" max="4" width="15" style="269" customWidth="1"/>
    <col min="5" max="5" width="15.453125" style="269" customWidth="1"/>
    <col min="6" max="6" width="12.453125" style="269" customWidth="1"/>
    <col min="7" max="7" width="13.26953125" style="269" customWidth="1"/>
    <col min="8" max="8" width="18.26953125" style="269" customWidth="1"/>
    <col min="9" max="9" width="12.26953125" style="269" customWidth="1"/>
    <col min="10" max="10" width="12" style="269" customWidth="1"/>
    <col min="11" max="12" width="13.26953125" style="269" customWidth="1"/>
    <col min="13" max="13" width="4.453125" style="269" customWidth="1"/>
    <col min="14" max="14" width="4" style="269" customWidth="1"/>
    <col min="15" max="16384" width="10.81640625" style="269"/>
  </cols>
  <sheetData>
    <row r="1" spans="1:14" ht="45" customHeight="1">
      <c r="A1" s="270"/>
      <c r="B1" s="109" t="s">
        <v>558</v>
      </c>
      <c r="C1" s="110"/>
      <c r="D1" s="110"/>
      <c r="E1" s="110"/>
      <c r="F1" s="110"/>
      <c r="G1" s="110"/>
      <c r="H1" s="110"/>
      <c r="I1" s="110"/>
      <c r="J1" s="110"/>
      <c r="K1" s="110"/>
      <c r="L1" s="110"/>
      <c r="M1" s="111"/>
      <c r="N1" s="271"/>
    </row>
    <row r="2" spans="1:14" ht="39.75" customHeight="1">
      <c r="A2" s="426" t="s">
        <v>505</v>
      </c>
      <c r="B2" s="258" t="s">
        <v>177</v>
      </c>
      <c r="C2" s="432" t="s">
        <v>585</v>
      </c>
      <c r="D2" s="433"/>
      <c r="E2" s="433"/>
      <c r="F2" s="433"/>
      <c r="G2" s="433"/>
      <c r="H2" s="433"/>
      <c r="I2" s="433"/>
      <c r="J2" s="433"/>
      <c r="K2" s="433"/>
      <c r="L2" s="433"/>
      <c r="M2" s="434"/>
      <c r="N2" s="271"/>
    </row>
    <row r="3" spans="1:14" ht="66" customHeight="1">
      <c r="A3" s="427"/>
      <c r="B3" s="155" t="s">
        <v>197</v>
      </c>
      <c r="C3" s="432" t="s">
        <v>534</v>
      </c>
      <c r="D3" s="433"/>
      <c r="E3" s="433"/>
      <c r="F3" s="433"/>
      <c r="G3" s="433"/>
      <c r="H3" s="433"/>
      <c r="I3" s="433"/>
      <c r="J3" s="433"/>
      <c r="K3" s="433"/>
      <c r="L3" s="433"/>
      <c r="M3" s="434"/>
      <c r="N3" s="271"/>
    </row>
    <row r="4" spans="1:14" ht="36" customHeight="1">
      <c r="A4" s="427"/>
      <c r="B4" s="156" t="s">
        <v>198</v>
      </c>
      <c r="C4" s="151"/>
      <c r="D4" s="152"/>
      <c r="E4" s="152"/>
      <c r="F4" s="152"/>
      <c r="G4" s="152"/>
      <c r="H4" s="152"/>
      <c r="I4" s="152"/>
      <c r="J4" s="152"/>
      <c r="K4" s="152"/>
      <c r="L4" s="152"/>
      <c r="M4" s="160"/>
    </row>
    <row r="5" spans="1:14" ht="72" customHeight="1">
      <c r="A5" s="427"/>
      <c r="B5" s="157" t="s">
        <v>10</v>
      </c>
      <c r="C5" s="451" t="s">
        <v>532</v>
      </c>
      <c r="D5" s="452"/>
      <c r="E5" s="452"/>
      <c r="F5" s="452"/>
      <c r="G5" s="452"/>
      <c r="H5" s="452"/>
      <c r="I5" s="452"/>
      <c r="J5" s="452"/>
      <c r="K5" s="452"/>
      <c r="L5" s="452"/>
      <c r="M5" s="453"/>
    </row>
    <row r="6" spans="1:14"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271"/>
    </row>
    <row r="8" spans="1:14" ht="71.25" customHeight="1">
      <c r="A8" s="428"/>
      <c r="B8" s="155" t="s">
        <v>201</v>
      </c>
      <c r="C8" s="432" t="s">
        <v>533</v>
      </c>
      <c r="D8" s="435"/>
      <c r="E8" s="435"/>
      <c r="F8" s="435"/>
      <c r="G8" s="435"/>
      <c r="H8" s="435"/>
      <c r="I8" s="435"/>
      <c r="J8" s="435"/>
      <c r="K8" s="435"/>
      <c r="L8" s="435"/>
      <c r="M8" s="436"/>
      <c r="N8" s="271"/>
    </row>
    <row r="9" spans="1:14" ht="47.15" customHeight="1">
      <c r="A9" s="429" t="s">
        <v>202</v>
      </c>
      <c r="B9" s="155" t="s">
        <v>34</v>
      </c>
      <c r="C9" s="440" t="s">
        <v>531</v>
      </c>
      <c r="D9" s="441"/>
      <c r="E9" s="441"/>
      <c r="F9" s="441"/>
      <c r="G9" s="441"/>
      <c r="H9" s="441"/>
      <c r="I9" s="441"/>
      <c r="J9" s="441"/>
      <c r="K9" s="441"/>
      <c r="L9" s="441"/>
      <c r="M9" s="442"/>
      <c r="N9" s="271"/>
    </row>
    <row r="10" spans="1:14" ht="22.5" customHeight="1">
      <c r="A10" s="430"/>
      <c r="B10" s="443" t="s">
        <v>203</v>
      </c>
      <c r="C10" s="72"/>
      <c r="D10" s="73"/>
      <c r="E10" s="266"/>
      <c r="F10" s="73"/>
      <c r="G10" s="73"/>
      <c r="H10" s="73"/>
      <c r="I10" s="73"/>
      <c r="J10" s="73"/>
      <c r="K10" s="73"/>
      <c r="L10" s="73"/>
      <c r="M10" s="74"/>
      <c r="N10" s="271"/>
    </row>
    <row r="11" spans="1:14" ht="11.25" customHeight="1">
      <c r="A11" s="430"/>
      <c r="B11" s="444"/>
      <c r="C11" s="75"/>
      <c r="D11" s="76"/>
      <c r="E11" s="272"/>
      <c r="F11" s="76"/>
      <c r="G11" s="272"/>
      <c r="H11" s="76"/>
      <c r="I11" s="272"/>
      <c r="J11" s="76"/>
      <c r="K11" s="272"/>
      <c r="L11" s="272"/>
      <c r="M11" s="90"/>
      <c r="N11" s="271"/>
    </row>
    <row r="12" spans="1:14" ht="18">
      <c r="A12" s="430"/>
      <c r="B12" s="444"/>
      <c r="C12" s="79" t="s">
        <v>204</v>
      </c>
      <c r="D12" s="80"/>
      <c r="E12" s="273" t="s">
        <v>205</v>
      </c>
      <c r="F12" s="80"/>
      <c r="G12" s="273" t="s">
        <v>206</v>
      </c>
      <c r="H12" s="80"/>
      <c r="I12" s="273" t="s">
        <v>207</v>
      </c>
      <c r="J12" s="80"/>
      <c r="K12" s="273" t="s">
        <v>208</v>
      </c>
      <c r="L12" s="153"/>
      <c r="M12" s="154"/>
      <c r="N12" s="271"/>
    </row>
    <row r="13" spans="1:14" ht="18">
      <c r="A13" s="430"/>
      <c r="B13" s="444"/>
      <c r="C13" s="79" t="s">
        <v>209</v>
      </c>
      <c r="D13" s="82"/>
      <c r="E13" s="273" t="s">
        <v>210</v>
      </c>
      <c r="F13" s="82"/>
      <c r="G13" s="273" t="s">
        <v>211</v>
      </c>
      <c r="H13" s="82"/>
      <c r="I13" s="273" t="s">
        <v>212</v>
      </c>
      <c r="J13" s="82"/>
      <c r="K13" s="273" t="s">
        <v>213</v>
      </c>
      <c r="L13" s="153"/>
      <c r="M13" s="154"/>
      <c r="N13" s="271"/>
    </row>
    <row r="14" spans="1:14" ht="18.5">
      <c r="A14" s="430"/>
      <c r="B14" s="444"/>
      <c r="C14" s="79" t="s">
        <v>214</v>
      </c>
      <c r="D14" s="82" t="s">
        <v>509</v>
      </c>
      <c r="E14" s="273" t="s">
        <v>215</v>
      </c>
      <c r="F14" s="446" t="s">
        <v>523</v>
      </c>
      <c r="G14" s="446"/>
      <c r="H14" s="446"/>
      <c r="I14" s="446"/>
      <c r="J14" s="446"/>
      <c r="K14" s="446"/>
      <c r="L14" s="446"/>
      <c r="M14" s="447"/>
      <c r="N14" s="271"/>
    </row>
    <row r="15" spans="1:14" ht="18">
      <c r="A15" s="430"/>
      <c r="B15" s="445"/>
      <c r="C15" s="448"/>
      <c r="D15" s="449"/>
      <c r="E15" s="449"/>
      <c r="F15" s="449"/>
      <c r="G15" s="449"/>
      <c r="H15" s="449"/>
      <c r="I15" s="449"/>
      <c r="J15" s="449"/>
      <c r="K15" s="449"/>
      <c r="L15" s="449"/>
      <c r="M15" s="450"/>
      <c r="N15" s="271"/>
    </row>
    <row r="16" spans="1:14" ht="13.5" customHeight="1">
      <c r="A16" s="430"/>
      <c r="B16" s="444" t="s">
        <v>216</v>
      </c>
      <c r="C16" s="83"/>
      <c r="D16" s="274"/>
      <c r="E16" s="274"/>
      <c r="F16" s="274"/>
      <c r="G16" s="274"/>
      <c r="H16" s="274"/>
      <c r="I16" s="274"/>
      <c r="J16" s="274"/>
      <c r="K16" s="274"/>
      <c r="L16" s="274"/>
      <c r="M16" s="84"/>
      <c r="N16" s="271"/>
    </row>
    <row r="17" spans="1:14" ht="18">
      <c r="A17" s="430"/>
      <c r="B17" s="444"/>
      <c r="C17" s="85" t="s">
        <v>217</v>
      </c>
      <c r="D17" s="264" t="s">
        <v>433</v>
      </c>
      <c r="E17" s="274"/>
      <c r="F17" s="275" t="s">
        <v>218</v>
      </c>
      <c r="G17" s="265">
        <v>43465</v>
      </c>
      <c r="H17" s="274"/>
      <c r="I17" s="275" t="s">
        <v>219</v>
      </c>
      <c r="J17" s="477" t="s">
        <v>511</v>
      </c>
      <c r="K17" s="478"/>
      <c r="L17" s="479"/>
      <c r="M17" s="84"/>
      <c r="N17" s="271"/>
    </row>
    <row r="18" spans="1:14" ht="18">
      <c r="A18" s="430"/>
      <c r="B18" s="445"/>
      <c r="C18" s="448"/>
      <c r="D18" s="449"/>
      <c r="E18" s="449"/>
      <c r="F18" s="449"/>
      <c r="G18" s="449"/>
      <c r="H18" s="449"/>
      <c r="I18" s="449"/>
      <c r="J18" s="449"/>
      <c r="K18" s="449"/>
      <c r="L18" s="449"/>
      <c r="M18" s="450"/>
      <c r="N18" s="271"/>
    </row>
    <row r="19" spans="1:14" ht="18">
      <c r="A19" s="430"/>
      <c r="B19" s="444" t="s">
        <v>220</v>
      </c>
      <c r="C19" s="286"/>
      <c r="D19" s="276"/>
      <c r="E19" s="276"/>
      <c r="F19" s="276"/>
      <c r="G19" s="276"/>
      <c r="H19" s="276"/>
      <c r="I19" s="276"/>
      <c r="J19" s="276"/>
      <c r="K19" s="276"/>
      <c r="L19" s="276"/>
      <c r="M19" s="87"/>
      <c r="N19" s="271"/>
    </row>
    <row r="20" spans="1:14" ht="18.5">
      <c r="A20" s="430"/>
      <c r="B20" s="444"/>
      <c r="C20" s="88"/>
      <c r="D20" s="277">
        <v>2021</v>
      </c>
      <c r="E20" s="277">
        <v>2022</v>
      </c>
      <c r="F20" s="277">
        <v>2023</v>
      </c>
      <c r="G20" s="277">
        <v>2024</v>
      </c>
      <c r="H20" s="278">
        <v>2025</v>
      </c>
      <c r="I20" s="279">
        <v>2026</v>
      </c>
      <c r="J20" s="278"/>
      <c r="K20" s="277"/>
      <c r="L20" s="277" t="s">
        <v>225</v>
      </c>
      <c r="M20" s="90"/>
      <c r="N20" s="271"/>
    </row>
    <row r="21" spans="1:14" ht="18">
      <c r="A21" s="430"/>
      <c r="B21" s="444"/>
      <c r="C21" s="88"/>
      <c r="D21" s="268"/>
      <c r="E21" s="268"/>
      <c r="F21" s="268"/>
      <c r="G21" s="268"/>
      <c r="H21" s="268"/>
      <c r="I21" s="268" t="s">
        <v>432</v>
      </c>
      <c r="J21" s="271"/>
      <c r="K21" s="272"/>
      <c r="L21" s="272"/>
      <c r="M21" s="90"/>
      <c r="N21" s="271"/>
    </row>
    <row r="22" spans="1:14" ht="18.5">
      <c r="A22" s="430"/>
      <c r="B22" s="444"/>
      <c r="C22" s="88"/>
      <c r="D22" s="280"/>
      <c r="E22" s="272"/>
      <c r="F22" s="272"/>
      <c r="G22" s="281"/>
      <c r="H22" s="272"/>
      <c r="I22" s="282"/>
      <c r="J22" s="282"/>
      <c r="K22" s="272"/>
      <c r="L22" s="272"/>
      <c r="M22" s="90"/>
      <c r="N22" s="271"/>
    </row>
    <row r="23" spans="1:14" ht="18">
      <c r="A23" s="430"/>
      <c r="B23" s="155" t="s">
        <v>226</v>
      </c>
      <c r="C23" s="432"/>
      <c r="D23" s="435"/>
      <c r="E23" s="435"/>
      <c r="F23" s="435"/>
      <c r="G23" s="435"/>
      <c r="H23" s="435"/>
      <c r="I23" s="435"/>
      <c r="J23" s="435"/>
      <c r="K23" s="435"/>
      <c r="L23" s="435"/>
      <c r="M23" s="436"/>
      <c r="N23" s="271"/>
    </row>
    <row r="24" spans="1:14" ht="53.25" customHeight="1">
      <c r="A24" s="430"/>
      <c r="B24" s="155" t="s">
        <v>227</v>
      </c>
      <c r="C24" s="432" t="s">
        <v>525</v>
      </c>
      <c r="D24" s="435"/>
      <c r="E24" s="435"/>
      <c r="F24" s="435"/>
      <c r="G24" s="435"/>
      <c r="H24" s="435"/>
      <c r="I24" s="435"/>
      <c r="J24" s="435"/>
      <c r="K24" s="435"/>
      <c r="L24" s="435"/>
      <c r="M24" s="436"/>
      <c r="N24" s="271"/>
    </row>
    <row r="25" spans="1:14" ht="18.75" customHeight="1">
      <c r="A25" s="430"/>
      <c r="B25" s="155" t="s">
        <v>228</v>
      </c>
      <c r="C25" s="509"/>
      <c r="D25" s="433"/>
      <c r="E25" s="433"/>
      <c r="F25" s="433"/>
      <c r="G25" s="433"/>
      <c r="H25" s="433"/>
      <c r="I25" s="433"/>
      <c r="J25" s="433"/>
      <c r="K25" s="433"/>
      <c r="L25" s="433"/>
      <c r="M25" s="434"/>
      <c r="N25" s="271"/>
    </row>
    <row r="26" spans="1:14" ht="18">
      <c r="A26" s="431"/>
      <c r="B26" s="155" t="s">
        <v>229</v>
      </c>
      <c r="C26" s="509"/>
      <c r="D26" s="433"/>
      <c r="E26" s="433"/>
      <c r="F26" s="433"/>
      <c r="G26" s="433"/>
      <c r="H26" s="433"/>
      <c r="I26" s="433"/>
      <c r="J26" s="433"/>
      <c r="K26" s="433"/>
      <c r="L26" s="433"/>
      <c r="M26" s="434"/>
      <c r="N26" s="271"/>
    </row>
    <row r="27" spans="1:14" ht="18">
      <c r="A27" s="430" t="s">
        <v>230</v>
      </c>
      <c r="B27" s="444" t="s">
        <v>231</v>
      </c>
      <c r="C27" s="102"/>
      <c r="D27" s="283"/>
      <c r="E27" s="283"/>
      <c r="F27" s="283"/>
      <c r="G27" s="283"/>
      <c r="H27" s="283"/>
      <c r="I27" s="283"/>
      <c r="J27" s="283"/>
      <c r="K27" s="283"/>
      <c r="L27" s="283"/>
      <c r="M27" s="103"/>
      <c r="N27" s="271"/>
    </row>
    <row r="28" spans="1:14" ht="18">
      <c r="A28" s="430"/>
      <c r="B28" s="444"/>
      <c r="C28" s="283"/>
      <c r="D28" s="277" t="s">
        <v>221</v>
      </c>
      <c r="E28" s="277"/>
      <c r="F28" s="277" t="s">
        <v>222</v>
      </c>
      <c r="G28" s="277"/>
      <c r="H28" s="277" t="s">
        <v>223</v>
      </c>
      <c r="I28" s="277"/>
      <c r="J28" s="277" t="s">
        <v>224</v>
      </c>
      <c r="K28" s="277"/>
      <c r="L28" s="283"/>
      <c r="M28" s="103"/>
      <c r="N28" s="271"/>
    </row>
    <row r="29" spans="1:14" ht="36">
      <c r="A29" s="430"/>
      <c r="B29" s="444"/>
      <c r="C29" s="271"/>
      <c r="D29" s="89" t="s">
        <v>232</v>
      </c>
      <c r="E29" s="104" t="s">
        <v>233</v>
      </c>
      <c r="F29" s="89" t="s">
        <v>232</v>
      </c>
      <c r="G29" s="104" t="s">
        <v>233</v>
      </c>
      <c r="H29" s="89" t="s">
        <v>232</v>
      </c>
      <c r="I29" s="104" t="s">
        <v>233</v>
      </c>
      <c r="J29" s="89" t="s">
        <v>232</v>
      </c>
      <c r="K29" s="89" t="s">
        <v>233</v>
      </c>
      <c r="L29" s="277"/>
      <c r="M29" s="90"/>
      <c r="N29" s="271"/>
    </row>
    <row r="30" spans="1:14" ht="18.5">
      <c r="A30" s="430"/>
      <c r="B30" s="444"/>
      <c r="C30" s="281" t="s">
        <v>231</v>
      </c>
      <c r="D30" s="91"/>
      <c r="E30" s="91"/>
      <c r="F30" s="92"/>
      <c r="G30" s="91"/>
      <c r="H30" s="361"/>
      <c r="I30" s="107"/>
      <c r="J30" s="107"/>
      <c r="K30" s="91"/>
      <c r="L30" s="272"/>
      <c r="M30" s="90"/>
      <c r="N30" s="271"/>
    </row>
    <row r="31" spans="1:14" ht="18">
      <c r="A31" s="430"/>
      <c r="B31" s="444"/>
      <c r="C31" s="281" t="s">
        <v>63</v>
      </c>
      <c r="D31" s="91" t="str">
        <f>IF(D21="","",D30/$D$21)</f>
        <v/>
      </c>
      <c r="E31" s="91" t="str">
        <f>IF(E21="","",E30/$D$21)</f>
        <v/>
      </c>
      <c r="F31" s="91" t="str">
        <f>IF(F21="","",F30/$F$21)</f>
        <v/>
      </c>
      <c r="G31" s="91" t="str">
        <f>IF(G21="","",G30/$F$21)</f>
        <v/>
      </c>
      <c r="H31" s="91" t="str">
        <f>IF(H21="","",H30/$H$21)</f>
        <v/>
      </c>
      <c r="I31" s="91" t="e">
        <f>IF(I21="","",I30/$H$21)</f>
        <v>#DIV/0!</v>
      </c>
      <c r="J31" s="91" t="str">
        <f>IF(J21="","",J30/$J$21)</f>
        <v/>
      </c>
      <c r="K31" s="91" t="str">
        <f>IF(K21="","",K30/$J$21)</f>
        <v/>
      </c>
      <c r="L31" s="272"/>
      <c r="M31" s="90"/>
      <c r="N31" s="271"/>
    </row>
    <row r="32" spans="1:14" ht="18">
      <c r="A32" s="430"/>
      <c r="B32" s="444"/>
      <c r="C32" s="281"/>
      <c r="D32" s="76"/>
      <c r="E32" s="76"/>
      <c r="F32" s="76"/>
      <c r="G32" s="76"/>
      <c r="H32" s="76"/>
      <c r="I32" s="76"/>
      <c r="J32" s="76"/>
      <c r="K32" s="76"/>
      <c r="L32" s="272"/>
      <c r="M32" s="90"/>
      <c r="N32" s="271"/>
    </row>
    <row r="33" spans="1:14" ht="21.75" customHeight="1">
      <c r="A33" s="430"/>
      <c r="B33" s="444"/>
      <c r="C33" s="276" t="s">
        <v>234</v>
      </c>
      <c r="D33" s="91"/>
      <c r="E33" s="91"/>
      <c r="F33" s="91"/>
      <c r="G33" s="91"/>
      <c r="H33" s="91"/>
      <c r="I33" s="91"/>
      <c r="J33" s="91"/>
      <c r="K33" s="91"/>
      <c r="L33" s="272"/>
      <c r="M33" s="90"/>
      <c r="N33" s="271"/>
    </row>
    <row r="34" spans="1:14" ht="18">
      <c r="A34" s="430"/>
      <c r="B34" s="445"/>
      <c r="C34" s="93"/>
      <c r="D34" s="76"/>
      <c r="E34" s="76"/>
      <c r="F34" s="76"/>
      <c r="G34" s="76"/>
      <c r="H34" s="76"/>
      <c r="I34" s="76"/>
      <c r="J34" s="76"/>
      <c r="K34" s="76"/>
      <c r="L34" s="76"/>
      <c r="M34" s="77"/>
      <c r="N34" s="271"/>
    </row>
    <row r="35" spans="1:14" ht="18" customHeight="1">
      <c r="A35" s="430"/>
      <c r="B35" s="464" t="s">
        <v>235</v>
      </c>
      <c r="C35" s="510" t="s">
        <v>236</v>
      </c>
      <c r="D35" s="511"/>
      <c r="E35" s="469" t="s">
        <v>622</v>
      </c>
      <c r="F35" s="469"/>
      <c r="G35" s="469"/>
      <c r="H35" s="469"/>
      <c r="I35" s="469"/>
      <c r="J35" s="469"/>
      <c r="K35" s="469"/>
      <c r="L35" s="470"/>
      <c r="M35" s="471"/>
      <c r="N35" s="271"/>
    </row>
    <row r="36" spans="1:14" ht="18" customHeight="1">
      <c r="A36" s="430"/>
      <c r="B36" s="465"/>
      <c r="C36" s="512" t="s">
        <v>237</v>
      </c>
      <c r="D36" s="513"/>
      <c r="E36" s="469" t="s">
        <v>623</v>
      </c>
      <c r="F36" s="469"/>
      <c r="G36" s="469"/>
      <c r="H36" s="469"/>
      <c r="I36" s="469"/>
      <c r="J36" s="469"/>
      <c r="K36" s="469"/>
      <c r="L36" s="470"/>
      <c r="M36" s="471"/>
      <c r="N36" s="271"/>
    </row>
    <row r="37" spans="1:14" ht="18" customHeight="1">
      <c r="A37" s="430"/>
      <c r="B37" s="465"/>
      <c r="C37" s="286" t="s">
        <v>238</v>
      </c>
      <c r="D37" s="287"/>
      <c r="E37" s="469" t="s">
        <v>617</v>
      </c>
      <c r="F37" s="469"/>
      <c r="G37" s="469"/>
      <c r="H37" s="469"/>
      <c r="I37" s="469"/>
      <c r="J37" s="469"/>
      <c r="K37" s="469"/>
      <c r="L37" s="470"/>
      <c r="M37" s="471"/>
      <c r="N37" s="271"/>
    </row>
    <row r="38" spans="1:14" ht="18" customHeight="1">
      <c r="A38" s="430"/>
      <c r="B38" s="465"/>
      <c r="C38" s="516" t="s">
        <v>239</v>
      </c>
      <c r="D38" s="517"/>
      <c r="E38" s="469" t="s">
        <v>304</v>
      </c>
      <c r="F38" s="469"/>
      <c r="G38" s="469"/>
      <c r="H38" s="469"/>
      <c r="I38" s="469"/>
      <c r="J38" s="469"/>
      <c r="K38" s="469"/>
      <c r="L38" s="470"/>
      <c r="M38" s="471"/>
      <c r="N38" s="271"/>
    </row>
    <row r="39" spans="1:14" ht="18" customHeight="1">
      <c r="A39" s="430"/>
      <c r="B39" s="465"/>
      <c r="C39" s="512" t="s">
        <v>240</v>
      </c>
      <c r="D39" s="513"/>
      <c r="E39" s="460" t="s">
        <v>624</v>
      </c>
      <c r="F39" s="461"/>
      <c r="G39" s="461"/>
      <c r="H39" s="461"/>
      <c r="I39" s="461"/>
      <c r="J39" s="461"/>
      <c r="K39" s="461"/>
      <c r="L39" s="462"/>
      <c r="M39" s="463"/>
      <c r="N39" s="271"/>
    </row>
    <row r="40" spans="1:14" ht="18" customHeight="1" thickBot="1">
      <c r="A40" s="457"/>
      <c r="B40" s="466"/>
      <c r="C40" s="518" t="s">
        <v>241</v>
      </c>
      <c r="D40" s="519"/>
      <c r="E40" s="469" t="s">
        <v>618</v>
      </c>
      <c r="F40" s="469"/>
      <c r="G40" s="469"/>
      <c r="H40" s="469"/>
      <c r="I40" s="469"/>
      <c r="J40" s="469"/>
      <c r="K40" s="469"/>
      <c r="L40" s="470"/>
      <c r="M40" s="471"/>
      <c r="N40" s="271"/>
    </row>
    <row r="41" spans="1:14" ht="39.75" customHeight="1" thickBot="1">
      <c r="A41" s="159" t="s">
        <v>242</v>
      </c>
      <c r="B41" s="284"/>
      <c r="C41" s="489"/>
      <c r="D41" s="520"/>
      <c r="E41" s="520"/>
      <c r="F41" s="520"/>
      <c r="G41" s="520"/>
      <c r="H41" s="520"/>
      <c r="I41" s="520"/>
      <c r="J41" s="520"/>
      <c r="K41" s="520"/>
      <c r="L41" s="520"/>
      <c r="M41" s="521"/>
      <c r="N41" s="271"/>
    </row>
  </sheetData>
  <mergeCells count="35">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8"/>
  </mergeCells>
  <hyperlinks>
    <hyperlink ref="E39" r:id="rId1" xr:uid="{359674B1-E08D-482E-B7D2-B2748899E293}"/>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7216-F4C2-5344-B9CE-EE5852D9C125}">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453125" style="269" customWidth="1"/>
    <col min="2" max="2" width="28.1796875" style="269" customWidth="1"/>
    <col min="3" max="3" width="19.453125" style="269" customWidth="1"/>
    <col min="4" max="4" width="15" style="269" customWidth="1"/>
    <col min="5" max="5" width="15.453125" style="269" customWidth="1"/>
    <col min="6" max="6" width="12.453125" style="269" customWidth="1"/>
    <col min="7" max="7" width="13.26953125" style="269" customWidth="1"/>
    <col min="8" max="8" width="18.26953125" style="269" customWidth="1"/>
    <col min="9" max="9" width="12.26953125" style="269" customWidth="1"/>
    <col min="10" max="10" width="12" style="269" customWidth="1"/>
    <col min="11" max="12" width="13.26953125" style="269" customWidth="1"/>
    <col min="13" max="13" width="4.453125" style="269" customWidth="1"/>
    <col min="14" max="14" width="4" style="269" customWidth="1"/>
    <col min="15" max="16384" width="10.81640625" style="269"/>
  </cols>
  <sheetData>
    <row r="1" spans="1:14" ht="45" customHeight="1">
      <c r="A1" s="270"/>
      <c r="B1" s="109" t="s">
        <v>563</v>
      </c>
      <c r="C1" s="110"/>
      <c r="D1" s="110"/>
      <c r="E1" s="110"/>
      <c r="F1" s="110"/>
      <c r="G1" s="110"/>
      <c r="H1" s="110"/>
      <c r="I1" s="110"/>
      <c r="J1" s="110"/>
      <c r="K1" s="110"/>
      <c r="L1" s="110"/>
      <c r="M1" s="111"/>
      <c r="N1" s="271"/>
    </row>
    <row r="2" spans="1:14" ht="39.75" customHeight="1">
      <c r="A2" s="426" t="s">
        <v>505</v>
      </c>
      <c r="B2" s="258" t="s">
        <v>177</v>
      </c>
      <c r="C2" s="432" t="s">
        <v>586</v>
      </c>
      <c r="D2" s="433"/>
      <c r="E2" s="433"/>
      <c r="F2" s="433"/>
      <c r="G2" s="433"/>
      <c r="H2" s="433"/>
      <c r="I2" s="433"/>
      <c r="J2" s="433"/>
      <c r="K2" s="433"/>
      <c r="L2" s="433"/>
      <c r="M2" s="434"/>
      <c r="N2" s="271"/>
    </row>
    <row r="3" spans="1:14" ht="66" customHeight="1">
      <c r="A3" s="427"/>
      <c r="B3" s="155" t="s">
        <v>197</v>
      </c>
      <c r="C3" s="432" t="s">
        <v>535</v>
      </c>
      <c r="D3" s="433"/>
      <c r="E3" s="433"/>
      <c r="F3" s="433"/>
      <c r="G3" s="433"/>
      <c r="H3" s="433"/>
      <c r="I3" s="433"/>
      <c r="J3" s="433"/>
      <c r="K3" s="433"/>
      <c r="L3" s="433"/>
      <c r="M3" s="434"/>
      <c r="N3" s="271"/>
    </row>
    <row r="4" spans="1:14" ht="36" customHeight="1">
      <c r="A4" s="427"/>
      <c r="B4" s="156" t="s">
        <v>198</v>
      </c>
      <c r="C4" s="151"/>
      <c r="D4" s="152"/>
      <c r="E4" s="152"/>
      <c r="F4" s="152"/>
      <c r="G4" s="152"/>
      <c r="H4" s="152"/>
      <c r="I4" s="152"/>
      <c r="J4" s="152"/>
      <c r="K4" s="152"/>
      <c r="L4" s="152"/>
      <c r="M4" s="160"/>
    </row>
    <row r="5" spans="1:14" ht="72" customHeight="1">
      <c r="A5" s="427"/>
      <c r="B5" s="157" t="s">
        <v>10</v>
      </c>
      <c r="C5" s="451" t="s">
        <v>536</v>
      </c>
      <c r="D5" s="452"/>
      <c r="E5" s="452"/>
      <c r="F5" s="452"/>
      <c r="G5" s="452"/>
      <c r="H5" s="452"/>
      <c r="I5" s="452"/>
      <c r="J5" s="452"/>
      <c r="K5" s="452"/>
      <c r="L5" s="452"/>
      <c r="M5" s="453"/>
    </row>
    <row r="6" spans="1:14"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271"/>
    </row>
    <row r="8" spans="1:14" ht="71.25" customHeight="1">
      <c r="A8" s="428"/>
      <c r="B8" s="155" t="s">
        <v>201</v>
      </c>
      <c r="C8" s="432" t="s">
        <v>542</v>
      </c>
      <c r="D8" s="435"/>
      <c r="E8" s="435"/>
      <c r="F8" s="435"/>
      <c r="G8" s="435"/>
      <c r="H8" s="435"/>
      <c r="I8" s="435"/>
      <c r="J8" s="435"/>
      <c r="K8" s="435"/>
      <c r="L8" s="435"/>
      <c r="M8" s="436"/>
      <c r="N8" s="271"/>
    </row>
    <row r="9" spans="1:14" ht="47.15" customHeight="1">
      <c r="A9" s="429" t="s">
        <v>202</v>
      </c>
      <c r="B9" s="155" t="s">
        <v>34</v>
      </c>
      <c r="C9" s="440" t="s">
        <v>531</v>
      </c>
      <c r="D9" s="441"/>
      <c r="E9" s="441"/>
      <c r="F9" s="441"/>
      <c r="G9" s="441"/>
      <c r="H9" s="441"/>
      <c r="I9" s="441"/>
      <c r="J9" s="441"/>
      <c r="K9" s="441"/>
      <c r="L9" s="441"/>
      <c r="M9" s="442"/>
      <c r="N9" s="271"/>
    </row>
    <row r="10" spans="1:14" ht="22.5" customHeight="1">
      <c r="A10" s="430"/>
      <c r="B10" s="443" t="s">
        <v>203</v>
      </c>
      <c r="C10" s="72"/>
      <c r="D10" s="73"/>
      <c r="E10" s="266"/>
      <c r="F10" s="73"/>
      <c r="G10" s="73"/>
      <c r="H10" s="73"/>
      <c r="I10" s="73"/>
      <c r="J10" s="73"/>
      <c r="K10" s="73"/>
      <c r="L10" s="73"/>
      <c r="M10" s="74"/>
      <c r="N10" s="271"/>
    </row>
    <row r="11" spans="1:14" ht="11.25" customHeight="1">
      <c r="A11" s="430"/>
      <c r="B11" s="444"/>
      <c r="C11" s="75"/>
      <c r="D11" s="76"/>
      <c r="E11" s="272"/>
      <c r="F11" s="76"/>
      <c r="G11" s="272"/>
      <c r="H11" s="76"/>
      <c r="I11" s="272"/>
      <c r="J11" s="76"/>
      <c r="K11" s="272"/>
      <c r="L11" s="272"/>
      <c r="M11" s="90"/>
      <c r="N11" s="271"/>
    </row>
    <row r="12" spans="1:14" ht="18">
      <c r="A12" s="430"/>
      <c r="B12" s="444"/>
      <c r="C12" s="79" t="s">
        <v>204</v>
      </c>
      <c r="D12" s="80"/>
      <c r="E12" s="273" t="s">
        <v>205</v>
      </c>
      <c r="F12" s="80"/>
      <c r="G12" s="273" t="s">
        <v>206</v>
      </c>
      <c r="H12" s="80"/>
      <c r="I12" s="273" t="s">
        <v>207</v>
      </c>
      <c r="J12" s="80"/>
      <c r="K12" s="273" t="s">
        <v>208</v>
      </c>
      <c r="L12" s="153"/>
      <c r="M12" s="154"/>
      <c r="N12" s="271"/>
    </row>
    <row r="13" spans="1:14" ht="18">
      <c r="A13" s="430"/>
      <c r="B13" s="444"/>
      <c r="C13" s="79" t="s">
        <v>209</v>
      </c>
      <c r="D13" s="82"/>
      <c r="E13" s="273" t="s">
        <v>210</v>
      </c>
      <c r="F13" s="82"/>
      <c r="G13" s="273" t="s">
        <v>211</v>
      </c>
      <c r="H13" s="82"/>
      <c r="I13" s="273" t="s">
        <v>212</v>
      </c>
      <c r="J13" s="82"/>
      <c r="K13" s="273" t="s">
        <v>213</v>
      </c>
      <c r="L13" s="153"/>
      <c r="M13" s="154"/>
      <c r="N13" s="271"/>
    </row>
    <row r="14" spans="1:14" ht="18.5">
      <c r="A14" s="430"/>
      <c r="B14" s="444"/>
      <c r="C14" s="79" t="s">
        <v>214</v>
      </c>
      <c r="D14" s="82" t="s">
        <v>509</v>
      </c>
      <c r="E14" s="273" t="s">
        <v>215</v>
      </c>
      <c r="F14" s="446" t="s">
        <v>523</v>
      </c>
      <c r="G14" s="446"/>
      <c r="H14" s="446"/>
      <c r="I14" s="446"/>
      <c r="J14" s="446"/>
      <c r="K14" s="446"/>
      <c r="L14" s="446"/>
      <c r="M14" s="447"/>
      <c r="N14" s="271"/>
    </row>
    <row r="15" spans="1:14" ht="18">
      <c r="A15" s="430"/>
      <c r="B15" s="445"/>
      <c r="C15" s="448"/>
      <c r="D15" s="449"/>
      <c r="E15" s="449"/>
      <c r="F15" s="449"/>
      <c r="G15" s="449"/>
      <c r="H15" s="449"/>
      <c r="I15" s="449"/>
      <c r="J15" s="449"/>
      <c r="K15" s="449"/>
      <c r="L15" s="449"/>
      <c r="M15" s="450"/>
      <c r="N15" s="271"/>
    </row>
    <row r="16" spans="1:14" ht="13.5" customHeight="1">
      <c r="A16" s="430"/>
      <c r="B16" s="444" t="s">
        <v>216</v>
      </c>
      <c r="C16" s="83"/>
      <c r="D16" s="274"/>
      <c r="E16" s="274"/>
      <c r="F16" s="274"/>
      <c r="G16" s="274"/>
      <c r="H16" s="274"/>
      <c r="I16" s="274"/>
      <c r="J16" s="274"/>
      <c r="K16" s="274"/>
      <c r="L16" s="274"/>
      <c r="M16" s="84"/>
      <c r="N16" s="271"/>
    </row>
    <row r="17" spans="1:14" ht="18">
      <c r="A17" s="430"/>
      <c r="B17" s="444"/>
      <c r="C17" s="85" t="s">
        <v>217</v>
      </c>
      <c r="D17" s="264" t="s">
        <v>432</v>
      </c>
      <c r="E17" s="274"/>
      <c r="F17" s="275" t="s">
        <v>218</v>
      </c>
      <c r="G17" s="265">
        <v>43465</v>
      </c>
      <c r="H17" s="274"/>
      <c r="I17" s="275" t="s">
        <v>219</v>
      </c>
      <c r="J17" s="477" t="s">
        <v>511</v>
      </c>
      <c r="K17" s="478"/>
      <c r="L17" s="479"/>
      <c r="M17" s="84"/>
      <c r="N17" s="271"/>
    </row>
    <row r="18" spans="1:14" ht="18">
      <c r="A18" s="430"/>
      <c r="B18" s="445"/>
      <c r="C18" s="448"/>
      <c r="D18" s="449"/>
      <c r="E18" s="449"/>
      <c r="F18" s="449"/>
      <c r="G18" s="449"/>
      <c r="H18" s="449"/>
      <c r="I18" s="449"/>
      <c r="J18" s="449"/>
      <c r="K18" s="449"/>
      <c r="L18" s="449"/>
      <c r="M18" s="450"/>
      <c r="N18" s="271"/>
    </row>
    <row r="19" spans="1:14" ht="18">
      <c r="A19" s="430"/>
      <c r="B19" s="444" t="s">
        <v>220</v>
      </c>
      <c r="C19" s="286"/>
      <c r="D19" s="276"/>
      <c r="E19" s="276"/>
      <c r="F19" s="276"/>
      <c r="G19" s="276"/>
      <c r="H19" s="276"/>
      <c r="I19" s="276"/>
      <c r="J19" s="276"/>
      <c r="K19" s="276"/>
      <c r="L19" s="276"/>
      <c r="M19" s="87"/>
      <c r="N19" s="271"/>
    </row>
    <row r="20" spans="1:14" ht="18.5">
      <c r="A20" s="430"/>
      <c r="B20" s="444"/>
      <c r="C20" s="88"/>
      <c r="D20" s="277">
        <v>2021</v>
      </c>
      <c r="E20" s="277">
        <v>2022</v>
      </c>
      <c r="F20" s="277">
        <v>2023</v>
      </c>
      <c r="G20" s="277">
        <v>2024</v>
      </c>
      <c r="H20" s="278">
        <v>2025</v>
      </c>
      <c r="I20" s="279">
        <v>2026</v>
      </c>
      <c r="J20" s="278"/>
      <c r="K20" s="277"/>
      <c r="L20" s="277" t="s">
        <v>225</v>
      </c>
      <c r="M20" s="90"/>
      <c r="N20" s="271"/>
    </row>
    <row r="21" spans="1:14" ht="18">
      <c r="A21" s="430"/>
      <c r="B21" s="444"/>
      <c r="C21" s="88"/>
      <c r="D21" s="268"/>
      <c r="E21" s="268"/>
      <c r="F21" s="268"/>
      <c r="G21" s="268"/>
      <c r="H21" s="268"/>
      <c r="I21" s="268" t="s">
        <v>435</v>
      </c>
      <c r="J21" s="271"/>
      <c r="K21" s="272"/>
      <c r="L21" s="272"/>
      <c r="M21" s="90"/>
      <c r="N21" s="271"/>
    </row>
    <row r="22" spans="1:14" ht="18.5">
      <c r="A22" s="430"/>
      <c r="B22" s="444"/>
      <c r="C22" s="88"/>
      <c r="D22" s="280"/>
      <c r="E22" s="272"/>
      <c r="F22" s="272"/>
      <c r="G22" s="281"/>
      <c r="H22" s="272"/>
      <c r="I22" s="282"/>
      <c r="J22" s="282"/>
      <c r="K22" s="272"/>
      <c r="L22" s="272"/>
      <c r="M22" s="90"/>
      <c r="N22" s="271"/>
    </row>
    <row r="23" spans="1:14" ht="18">
      <c r="A23" s="430"/>
      <c r="B23" s="155" t="s">
        <v>226</v>
      </c>
      <c r="C23" s="432"/>
      <c r="D23" s="435"/>
      <c r="E23" s="435"/>
      <c r="F23" s="435"/>
      <c r="G23" s="435"/>
      <c r="H23" s="435"/>
      <c r="I23" s="435"/>
      <c r="J23" s="435"/>
      <c r="K23" s="435"/>
      <c r="L23" s="435"/>
      <c r="M23" s="436"/>
      <c r="N23" s="271"/>
    </row>
    <row r="24" spans="1:14" ht="53.25" customHeight="1">
      <c r="A24" s="430"/>
      <c r="B24" s="155" t="s">
        <v>227</v>
      </c>
      <c r="C24" s="432" t="s">
        <v>525</v>
      </c>
      <c r="D24" s="435"/>
      <c r="E24" s="435"/>
      <c r="F24" s="435"/>
      <c r="G24" s="435"/>
      <c r="H24" s="435"/>
      <c r="I24" s="435"/>
      <c r="J24" s="435"/>
      <c r="K24" s="435"/>
      <c r="L24" s="435"/>
      <c r="M24" s="436"/>
      <c r="N24" s="271"/>
    </row>
    <row r="25" spans="1:14" ht="18.75" customHeight="1">
      <c r="A25" s="430"/>
      <c r="B25" s="155" t="s">
        <v>228</v>
      </c>
      <c r="C25" s="509"/>
      <c r="D25" s="433"/>
      <c r="E25" s="433"/>
      <c r="F25" s="433"/>
      <c r="G25" s="433"/>
      <c r="H25" s="433"/>
      <c r="I25" s="433"/>
      <c r="J25" s="433"/>
      <c r="K25" s="433"/>
      <c r="L25" s="433"/>
      <c r="M25" s="434"/>
      <c r="N25" s="271"/>
    </row>
    <row r="26" spans="1:14" ht="18">
      <c r="A26" s="431"/>
      <c r="B26" s="155" t="s">
        <v>229</v>
      </c>
      <c r="C26" s="509"/>
      <c r="D26" s="433"/>
      <c r="E26" s="433"/>
      <c r="F26" s="433"/>
      <c r="G26" s="433"/>
      <c r="H26" s="433"/>
      <c r="I26" s="433"/>
      <c r="J26" s="433"/>
      <c r="K26" s="433"/>
      <c r="L26" s="433"/>
      <c r="M26" s="434"/>
      <c r="N26" s="271"/>
    </row>
    <row r="27" spans="1:14" ht="18">
      <c r="A27" s="430" t="s">
        <v>230</v>
      </c>
      <c r="B27" s="444" t="s">
        <v>231</v>
      </c>
      <c r="C27" s="102"/>
      <c r="D27" s="283"/>
      <c r="E27" s="283"/>
      <c r="F27" s="283"/>
      <c r="G27" s="283"/>
      <c r="H27" s="283"/>
      <c r="I27" s="283"/>
      <c r="J27" s="283"/>
      <c r="K27" s="283"/>
      <c r="L27" s="283"/>
      <c r="M27" s="103"/>
      <c r="N27" s="271"/>
    </row>
    <row r="28" spans="1:14" ht="18">
      <c r="A28" s="430"/>
      <c r="B28" s="444"/>
      <c r="C28" s="283"/>
      <c r="D28" s="277" t="s">
        <v>221</v>
      </c>
      <c r="E28" s="277"/>
      <c r="F28" s="277" t="s">
        <v>222</v>
      </c>
      <c r="G28" s="277"/>
      <c r="H28" s="277" t="s">
        <v>223</v>
      </c>
      <c r="I28" s="277"/>
      <c r="J28" s="277" t="s">
        <v>224</v>
      </c>
      <c r="K28" s="277"/>
      <c r="L28" s="283"/>
      <c r="M28" s="103"/>
      <c r="N28" s="271"/>
    </row>
    <row r="29" spans="1:14" ht="36">
      <c r="A29" s="430"/>
      <c r="B29" s="444"/>
      <c r="C29" s="271"/>
      <c r="D29" s="89" t="s">
        <v>232</v>
      </c>
      <c r="E29" s="104" t="s">
        <v>233</v>
      </c>
      <c r="F29" s="89" t="s">
        <v>232</v>
      </c>
      <c r="G29" s="104" t="s">
        <v>233</v>
      </c>
      <c r="H29" s="89" t="s">
        <v>232</v>
      </c>
      <c r="I29" s="104" t="s">
        <v>233</v>
      </c>
      <c r="J29" s="89" t="s">
        <v>232</v>
      </c>
      <c r="K29" s="89" t="s">
        <v>233</v>
      </c>
      <c r="L29" s="277"/>
      <c r="M29" s="90"/>
      <c r="N29" s="271"/>
    </row>
    <row r="30" spans="1:14" ht="18.5">
      <c r="A30" s="430"/>
      <c r="B30" s="444"/>
      <c r="C30" s="281" t="s">
        <v>231</v>
      </c>
      <c r="D30" s="91"/>
      <c r="E30" s="91"/>
      <c r="F30" s="92"/>
      <c r="G30" s="91"/>
      <c r="H30" s="361"/>
      <c r="I30" s="107"/>
      <c r="J30" s="107"/>
      <c r="K30" s="91"/>
      <c r="L30" s="272"/>
      <c r="M30" s="90"/>
      <c r="N30" s="271"/>
    </row>
    <row r="31" spans="1:14" ht="18">
      <c r="A31" s="430"/>
      <c r="B31" s="444"/>
      <c r="C31" s="281" t="s">
        <v>63</v>
      </c>
      <c r="D31" s="91" t="str">
        <f>IF(D21="","",D30/$D$21)</f>
        <v/>
      </c>
      <c r="E31" s="91" t="str">
        <f>IF(E21="","",E30/$D$21)</f>
        <v/>
      </c>
      <c r="F31" s="91" t="str">
        <f>IF(F21="","",F30/$F$21)</f>
        <v/>
      </c>
      <c r="G31" s="91" t="str">
        <f>IF(G21="","",G30/$F$21)</f>
        <v/>
      </c>
      <c r="H31" s="91" t="str">
        <f>IF(H21="","",H30/$H$21)</f>
        <v/>
      </c>
      <c r="I31" s="91" t="e">
        <f>IF(I21="","",I30/$H$21)</f>
        <v>#DIV/0!</v>
      </c>
      <c r="J31" s="91" t="str">
        <f>IF(J21="","",J30/$J$21)</f>
        <v/>
      </c>
      <c r="K31" s="91" t="str">
        <f>IF(K21="","",K30/$J$21)</f>
        <v/>
      </c>
      <c r="L31" s="272"/>
      <c r="M31" s="90"/>
      <c r="N31" s="271"/>
    </row>
    <row r="32" spans="1:14" ht="18">
      <c r="A32" s="430"/>
      <c r="B32" s="444"/>
      <c r="C32" s="281"/>
      <c r="D32" s="76"/>
      <c r="E32" s="76"/>
      <c r="F32" s="76"/>
      <c r="G32" s="76"/>
      <c r="H32" s="76"/>
      <c r="I32" s="76"/>
      <c r="J32" s="76"/>
      <c r="K32" s="76"/>
      <c r="L32" s="272"/>
      <c r="M32" s="90"/>
      <c r="N32" s="271"/>
    </row>
    <row r="33" spans="1:14" ht="21.75" customHeight="1">
      <c r="A33" s="430"/>
      <c r="B33" s="444"/>
      <c r="C33" s="276" t="s">
        <v>234</v>
      </c>
      <c r="D33" s="91"/>
      <c r="E33" s="91"/>
      <c r="F33" s="91"/>
      <c r="G33" s="91"/>
      <c r="H33" s="91"/>
      <c r="I33" s="91"/>
      <c r="J33" s="91"/>
      <c r="K33" s="91"/>
      <c r="L33" s="272"/>
      <c r="M33" s="90"/>
      <c r="N33" s="271"/>
    </row>
    <row r="34" spans="1:14" ht="18">
      <c r="A34" s="430"/>
      <c r="B34" s="445"/>
      <c r="C34" s="93"/>
      <c r="D34" s="76"/>
      <c r="E34" s="76"/>
      <c r="F34" s="76"/>
      <c r="G34" s="76"/>
      <c r="H34" s="76"/>
      <c r="I34" s="76"/>
      <c r="J34" s="76"/>
      <c r="K34" s="76"/>
      <c r="L34" s="76"/>
      <c r="M34" s="77"/>
      <c r="N34" s="271"/>
    </row>
    <row r="35" spans="1:14" ht="18" customHeight="1">
      <c r="A35" s="430"/>
      <c r="B35" s="464" t="s">
        <v>235</v>
      </c>
      <c r="C35" s="510" t="s">
        <v>236</v>
      </c>
      <c r="D35" s="511"/>
      <c r="E35" s="469" t="s">
        <v>622</v>
      </c>
      <c r="F35" s="469"/>
      <c r="G35" s="469"/>
      <c r="H35" s="469"/>
      <c r="I35" s="469"/>
      <c r="J35" s="469"/>
      <c r="K35" s="469"/>
      <c r="L35" s="470"/>
      <c r="M35" s="471"/>
      <c r="N35" s="271"/>
    </row>
    <row r="36" spans="1:14" ht="18" customHeight="1">
      <c r="A36" s="430"/>
      <c r="B36" s="465"/>
      <c r="C36" s="512" t="s">
        <v>237</v>
      </c>
      <c r="D36" s="513"/>
      <c r="E36" s="469" t="s">
        <v>623</v>
      </c>
      <c r="F36" s="469"/>
      <c r="G36" s="469"/>
      <c r="H36" s="469"/>
      <c r="I36" s="469"/>
      <c r="J36" s="469"/>
      <c r="K36" s="469"/>
      <c r="L36" s="470"/>
      <c r="M36" s="471"/>
      <c r="N36" s="271"/>
    </row>
    <row r="37" spans="1:14" ht="18" customHeight="1">
      <c r="A37" s="430"/>
      <c r="B37" s="465"/>
      <c r="C37" s="286" t="s">
        <v>238</v>
      </c>
      <c r="D37" s="287"/>
      <c r="E37" s="469" t="s">
        <v>617</v>
      </c>
      <c r="F37" s="469"/>
      <c r="G37" s="469"/>
      <c r="H37" s="469"/>
      <c r="I37" s="469"/>
      <c r="J37" s="469"/>
      <c r="K37" s="469"/>
      <c r="L37" s="470"/>
      <c r="M37" s="471"/>
      <c r="N37" s="271"/>
    </row>
    <row r="38" spans="1:14" ht="18" customHeight="1">
      <c r="A38" s="430"/>
      <c r="B38" s="465"/>
      <c r="C38" s="516" t="s">
        <v>239</v>
      </c>
      <c r="D38" s="517"/>
      <c r="E38" s="469" t="s">
        <v>304</v>
      </c>
      <c r="F38" s="469"/>
      <c r="G38" s="469"/>
      <c r="H38" s="469"/>
      <c r="I38" s="469"/>
      <c r="J38" s="469"/>
      <c r="K38" s="469"/>
      <c r="L38" s="470"/>
      <c r="M38" s="471"/>
      <c r="N38" s="271"/>
    </row>
    <row r="39" spans="1:14" ht="18" customHeight="1">
      <c r="A39" s="430"/>
      <c r="B39" s="465"/>
      <c r="C39" s="512" t="s">
        <v>240</v>
      </c>
      <c r="D39" s="513"/>
      <c r="E39" s="460" t="s">
        <v>624</v>
      </c>
      <c r="F39" s="461"/>
      <c r="G39" s="461"/>
      <c r="H39" s="461"/>
      <c r="I39" s="461"/>
      <c r="J39" s="461"/>
      <c r="K39" s="461"/>
      <c r="L39" s="462"/>
      <c r="M39" s="463"/>
      <c r="N39" s="271"/>
    </row>
    <row r="40" spans="1:14" ht="18" customHeight="1" thickBot="1">
      <c r="A40" s="457"/>
      <c r="B40" s="466"/>
      <c r="C40" s="518" t="s">
        <v>241</v>
      </c>
      <c r="D40" s="519"/>
      <c r="E40" s="469" t="s">
        <v>618</v>
      </c>
      <c r="F40" s="469"/>
      <c r="G40" s="469"/>
      <c r="H40" s="469"/>
      <c r="I40" s="469"/>
      <c r="J40" s="469"/>
      <c r="K40" s="469"/>
      <c r="L40" s="470"/>
      <c r="M40" s="471"/>
      <c r="N40" s="271"/>
    </row>
    <row r="41" spans="1:14" ht="39.75" customHeight="1" thickBot="1">
      <c r="A41" s="159" t="s">
        <v>242</v>
      </c>
      <c r="B41" s="284"/>
      <c r="C41" s="489"/>
      <c r="D41" s="520"/>
      <c r="E41" s="520"/>
      <c r="F41" s="520"/>
      <c r="G41" s="520"/>
      <c r="H41" s="520"/>
      <c r="I41" s="520"/>
      <c r="J41" s="520"/>
      <c r="K41" s="520"/>
      <c r="L41" s="520"/>
      <c r="M41" s="521"/>
      <c r="N41" s="271"/>
    </row>
  </sheetData>
  <mergeCells count="35">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8"/>
  </mergeCells>
  <hyperlinks>
    <hyperlink ref="E39" r:id="rId1" xr:uid="{AE1D83E0-D3A8-40E7-8F07-7E07D6E64C20}"/>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E519-03CB-4701-AC52-B4CD28F48EBE}">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54296875" style="69" customWidth="1"/>
    <col min="2" max="2" width="28.1796875" style="69" customWidth="1"/>
    <col min="3" max="3" width="19.453125" style="69" customWidth="1"/>
    <col min="4" max="4" width="15" style="69" customWidth="1"/>
    <col min="5" max="5" width="15.453125" style="69" customWidth="1"/>
    <col min="6" max="6" width="12.453125" style="69" customWidth="1"/>
    <col min="7" max="7" width="13.26953125" style="69" customWidth="1"/>
    <col min="8" max="8" width="18.26953125" style="69" customWidth="1"/>
    <col min="9" max="9" width="12.26953125" style="69" customWidth="1"/>
    <col min="10" max="10" width="12" style="69" customWidth="1"/>
    <col min="11" max="12" width="13.26953125" style="69" customWidth="1"/>
    <col min="13" max="13" width="4.453125" style="69" customWidth="1"/>
    <col min="14" max="14" width="4" style="69" customWidth="1"/>
    <col min="15" max="16384" width="10.81640625" style="69"/>
  </cols>
  <sheetData>
    <row r="1" spans="1:14" ht="45" customHeight="1">
      <c r="A1" s="145"/>
      <c r="B1" s="109" t="s">
        <v>562</v>
      </c>
      <c r="C1" s="110"/>
      <c r="D1" s="110"/>
      <c r="E1" s="110"/>
      <c r="F1" s="110"/>
      <c r="G1" s="110"/>
      <c r="H1" s="110"/>
      <c r="I1" s="110"/>
      <c r="J1" s="110"/>
      <c r="K1" s="110"/>
      <c r="L1" s="110"/>
      <c r="M1" s="111"/>
      <c r="N1" s="70"/>
    </row>
    <row r="2" spans="1:14" ht="39.75" customHeight="1">
      <c r="A2" s="426" t="s">
        <v>505</v>
      </c>
      <c r="B2" s="258" t="s">
        <v>177</v>
      </c>
      <c r="C2" s="432" t="s">
        <v>587</v>
      </c>
      <c r="D2" s="433"/>
      <c r="E2" s="433"/>
      <c r="F2" s="433"/>
      <c r="G2" s="433"/>
      <c r="H2" s="433"/>
      <c r="I2" s="433"/>
      <c r="J2" s="433"/>
      <c r="K2" s="433"/>
      <c r="L2" s="433"/>
      <c r="M2" s="434"/>
      <c r="N2" s="70"/>
    </row>
    <row r="3" spans="1:14" ht="66" customHeight="1">
      <c r="A3" s="427"/>
      <c r="B3" s="155" t="s">
        <v>197</v>
      </c>
      <c r="C3" s="432" t="s">
        <v>518</v>
      </c>
      <c r="D3" s="433"/>
      <c r="E3" s="433"/>
      <c r="F3" s="433"/>
      <c r="G3" s="433"/>
      <c r="H3" s="433"/>
      <c r="I3" s="433"/>
      <c r="J3" s="433"/>
      <c r="K3" s="433"/>
      <c r="L3" s="433"/>
      <c r="M3" s="434"/>
      <c r="N3" s="70"/>
    </row>
    <row r="4" spans="1:14" s="78" customFormat="1" ht="36" customHeight="1">
      <c r="A4" s="427"/>
      <c r="B4" s="156" t="s">
        <v>198</v>
      </c>
      <c r="C4" s="151"/>
      <c r="D4" s="152"/>
      <c r="E4" s="152"/>
      <c r="F4" s="152"/>
      <c r="G4" s="152"/>
      <c r="H4" s="152"/>
      <c r="I4" s="152"/>
      <c r="J4" s="152"/>
      <c r="K4" s="152"/>
      <c r="L4" s="152"/>
      <c r="M4" s="160"/>
    </row>
    <row r="5" spans="1:14" s="78" customFormat="1" ht="72" customHeight="1">
      <c r="A5" s="427"/>
      <c r="B5" s="157" t="s">
        <v>10</v>
      </c>
      <c r="C5" s="451" t="s">
        <v>519</v>
      </c>
      <c r="D5" s="452"/>
      <c r="E5" s="452"/>
      <c r="F5" s="452"/>
      <c r="G5" s="452"/>
      <c r="H5" s="452"/>
      <c r="I5" s="452"/>
      <c r="J5" s="452"/>
      <c r="K5" s="452"/>
      <c r="L5" s="452"/>
      <c r="M5" s="453"/>
    </row>
    <row r="6" spans="1:14" s="78" customFormat="1"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70"/>
    </row>
    <row r="8" spans="1:14" ht="71.25" customHeight="1">
      <c r="A8" s="428"/>
      <c r="B8" s="155" t="s">
        <v>201</v>
      </c>
      <c r="C8" s="432" t="s">
        <v>524</v>
      </c>
      <c r="D8" s="435"/>
      <c r="E8" s="435"/>
      <c r="F8" s="435"/>
      <c r="G8" s="435"/>
      <c r="H8" s="435"/>
      <c r="I8" s="435"/>
      <c r="J8" s="435"/>
      <c r="K8" s="435"/>
      <c r="L8" s="435"/>
      <c r="M8" s="436"/>
      <c r="N8" s="70"/>
    </row>
    <row r="9" spans="1:14" ht="84.75" customHeight="1">
      <c r="A9" s="429" t="s">
        <v>202</v>
      </c>
      <c r="B9" s="155" t="s">
        <v>34</v>
      </c>
      <c r="C9" s="440" t="s">
        <v>526</v>
      </c>
      <c r="D9" s="441"/>
      <c r="E9" s="441"/>
      <c r="F9" s="441"/>
      <c r="G9" s="441"/>
      <c r="H9" s="441"/>
      <c r="I9" s="441"/>
      <c r="J9" s="441"/>
      <c r="K9" s="441"/>
      <c r="L9" s="441"/>
      <c r="M9" s="442"/>
      <c r="N9" s="70"/>
    </row>
    <row r="10" spans="1:14" ht="22.5" customHeight="1">
      <c r="A10" s="430"/>
      <c r="B10" s="443" t="s">
        <v>203</v>
      </c>
      <c r="C10" s="72"/>
      <c r="D10" s="73"/>
      <c r="E10" s="266"/>
      <c r="F10" s="73"/>
      <c r="G10" s="73"/>
      <c r="H10" s="73"/>
      <c r="I10" s="73"/>
      <c r="J10" s="73"/>
      <c r="K10" s="73"/>
      <c r="L10" s="73"/>
      <c r="M10" s="74"/>
      <c r="N10" s="70"/>
    </row>
    <row r="11" spans="1:14" ht="11.25" customHeight="1">
      <c r="A11" s="430"/>
      <c r="B11" s="444"/>
      <c r="C11" s="75"/>
      <c r="D11" s="76"/>
      <c r="E11" s="262"/>
      <c r="F11" s="76"/>
      <c r="G11" s="262"/>
      <c r="H11" s="76"/>
      <c r="I11" s="262"/>
      <c r="J11" s="76"/>
      <c r="K11" s="262"/>
      <c r="L11" s="262"/>
      <c r="M11" s="90"/>
      <c r="N11" s="70"/>
    </row>
    <row r="12" spans="1:14" s="78" customFormat="1" ht="18">
      <c r="A12" s="430"/>
      <c r="B12" s="444"/>
      <c r="C12" s="79" t="s">
        <v>204</v>
      </c>
      <c r="D12" s="80"/>
      <c r="E12" s="81" t="s">
        <v>205</v>
      </c>
      <c r="F12" s="80"/>
      <c r="G12" s="81" t="s">
        <v>206</v>
      </c>
      <c r="H12" s="80"/>
      <c r="I12" s="81" t="s">
        <v>207</v>
      </c>
      <c r="J12" s="80"/>
      <c r="K12" s="81" t="s">
        <v>208</v>
      </c>
      <c r="L12" s="153"/>
      <c r="M12" s="154"/>
      <c r="N12" s="70"/>
    </row>
    <row r="13" spans="1:14" s="78" customFormat="1" ht="18">
      <c r="A13" s="430"/>
      <c r="B13" s="444"/>
      <c r="C13" s="79" t="s">
        <v>209</v>
      </c>
      <c r="D13" s="82"/>
      <c r="E13" s="81" t="s">
        <v>210</v>
      </c>
      <c r="F13" s="82"/>
      <c r="G13" s="81" t="s">
        <v>211</v>
      </c>
      <c r="H13" s="82"/>
      <c r="I13" s="81" t="s">
        <v>212</v>
      </c>
      <c r="J13" s="82"/>
      <c r="K13" s="81" t="s">
        <v>213</v>
      </c>
      <c r="L13" s="153"/>
      <c r="M13" s="154"/>
      <c r="N13" s="70"/>
    </row>
    <row r="14" spans="1:14" s="78" customFormat="1" ht="18.5">
      <c r="A14" s="430"/>
      <c r="B14" s="444"/>
      <c r="C14" s="79" t="s">
        <v>214</v>
      </c>
      <c r="D14" s="82" t="s">
        <v>509</v>
      </c>
      <c r="E14" s="81" t="s">
        <v>215</v>
      </c>
      <c r="F14" s="446" t="s">
        <v>517</v>
      </c>
      <c r="G14" s="446"/>
      <c r="H14" s="446"/>
      <c r="I14" s="446"/>
      <c r="J14" s="446"/>
      <c r="K14" s="446"/>
      <c r="L14" s="446"/>
      <c r="M14" s="447"/>
      <c r="N14" s="70"/>
    </row>
    <row r="15" spans="1:14" s="78" customFormat="1" ht="18">
      <c r="A15" s="430"/>
      <c r="B15" s="445"/>
      <c r="C15" s="448"/>
      <c r="D15" s="449"/>
      <c r="E15" s="449"/>
      <c r="F15" s="449"/>
      <c r="G15" s="449"/>
      <c r="H15" s="449"/>
      <c r="I15" s="449"/>
      <c r="J15" s="449"/>
      <c r="K15" s="449"/>
      <c r="L15" s="449"/>
      <c r="M15" s="450"/>
      <c r="N15" s="70"/>
    </row>
    <row r="16" spans="1:14" ht="13.5" customHeight="1">
      <c r="A16" s="430"/>
      <c r="B16" s="444" t="s">
        <v>216</v>
      </c>
      <c r="C16" s="83"/>
      <c r="D16" s="263"/>
      <c r="E16" s="263"/>
      <c r="F16" s="263"/>
      <c r="G16" s="263"/>
      <c r="H16" s="263"/>
      <c r="I16" s="263"/>
      <c r="J16" s="263"/>
      <c r="K16" s="263"/>
      <c r="L16" s="263"/>
      <c r="M16" s="84"/>
      <c r="N16" s="70"/>
    </row>
    <row r="17" spans="1:14" ht="18">
      <c r="A17" s="430"/>
      <c r="B17" s="444"/>
      <c r="C17" s="85" t="s">
        <v>217</v>
      </c>
      <c r="D17" s="264" t="s">
        <v>433</v>
      </c>
      <c r="E17" s="263"/>
      <c r="F17" s="86" t="s">
        <v>218</v>
      </c>
      <c r="G17" s="265">
        <v>43465</v>
      </c>
      <c r="H17" s="263"/>
      <c r="I17" s="86" t="s">
        <v>219</v>
      </c>
      <c r="J17" s="477" t="s">
        <v>511</v>
      </c>
      <c r="K17" s="478"/>
      <c r="L17" s="479"/>
      <c r="M17" s="84"/>
      <c r="N17" s="70"/>
    </row>
    <row r="18" spans="1:14" ht="18">
      <c r="A18" s="430"/>
      <c r="B18" s="445"/>
      <c r="C18" s="448"/>
      <c r="D18" s="449"/>
      <c r="E18" s="449"/>
      <c r="F18" s="449"/>
      <c r="G18" s="449"/>
      <c r="H18" s="449"/>
      <c r="I18" s="449"/>
      <c r="J18" s="449"/>
      <c r="K18" s="449"/>
      <c r="L18" s="449"/>
      <c r="M18" s="450"/>
      <c r="N18" s="70"/>
    </row>
    <row r="19" spans="1:14" ht="18">
      <c r="A19" s="430"/>
      <c r="B19" s="444" t="s">
        <v>220</v>
      </c>
      <c r="C19" s="259"/>
      <c r="D19" s="260"/>
      <c r="E19" s="260"/>
      <c r="F19" s="260"/>
      <c r="G19" s="260"/>
      <c r="H19" s="260"/>
      <c r="I19" s="260"/>
      <c r="J19" s="260"/>
      <c r="K19" s="260"/>
      <c r="L19" s="260"/>
      <c r="M19" s="87"/>
      <c r="N19" s="70"/>
    </row>
    <row r="20" spans="1:14" ht="18.5">
      <c r="A20" s="430"/>
      <c r="B20" s="444"/>
      <c r="C20" s="88"/>
      <c r="D20" s="106">
        <v>2021</v>
      </c>
      <c r="E20" s="106">
        <v>2022</v>
      </c>
      <c r="F20" s="106">
        <v>2023</v>
      </c>
      <c r="G20" s="106">
        <v>2024</v>
      </c>
      <c r="H20" s="105">
        <v>2025</v>
      </c>
      <c r="I20" s="267">
        <v>2026</v>
      </c>
      <c r="J20" s="105"/>
      <c r="K20" s="106"/>
      <c r="L20" s="106" t="s">
        <v>225</v>
      </c>
      <c r="M20" s="90"/>
      <c r="N20" s="70"/>
    </row>
    <row r="21" spans="1:14" ht="18">
      <c r="A21" s="430"/>
      <c r="B21" s="444"/>
      <c r="C21" s="88"/>
      <c r="D21" s="268" t="s">
        <v>433</v>
      </c>
      <c r="E21" s="268"/>
      <c r="F21" s="268"/>
      <c r="G21" s="268"/>
      <c r="H21" s="268"/>
      <c r="I21" s="268" t="s">
        <v>432</v>
      </c>
      <c r="J21" s="108"/>
      <c r="K21" s="262"/>
      <c r="L21" s="262"/>
      <c r="M21" s="90"/>
      <c r="N21" s="70"/>
    </row>
    <row r="22" spans="1:14" ht="18.5">
      <c r="A22" s="430"/>
      <c r="B22" s="444"/>
      <c r="C22" s="88"/>
      <c r="D22" s="261"/>
      <c r="E22" s="262"/>
      <c r="F22" s="262"/>
      <c r="G22" s="96"/>
      <c r="H22" s="262"/>
      <c r="I22" s="95"/>
      <c r="J22" s="95"/>
      <c r="K22" s="262"/>
      <c r="L22" s="262"/>
      <c r="M22" s="90"/>
      <c r="N22" s="70"/>
    </row>
    <row r="23" spans="1:14" ht="18">
      <c r="A23" s="430"/>
      <c r="B23" s="155" t="s">
        <v>226</v>
      </c>
      <c r="C23" s="432"/>
      <c r="D23" s="435"/>
      <c r="E23" s="435"/>
      <c r="F23" s="435"/>
      <c r="G23" s="435"/>
      <c r="H23" s="435"/>
      <c r="I23" s="435"/>
      <c r="J23" s="435"/>
      <c r="K23" s="435"/>
      <c r="L23" s="435"/>
      <c r="M23" s="436"/>
      <c r="N23" s="70"/>
    </row>
    <row r="24" spans="1:14" ht="53.25" customHeight="1">
      <c r="A24" s="430"/>
      <c r="B24" s="155" t="s">
        <v>227</v>
      </c>
      <c r="C24" s="432" t="s">
        <v>525</v>
      </c>
      <c r="D24" s="435"/>
      <c r="E24" s="435"/>
      <c r="F24" s="435"/>
      <c r="G24" s="435"/>
      <c r="H24" s="435"/>
      <c r="I24" s="435"/>
      <c r="J24" s="435"/>
      <c r="K24" s="435"/>
      <c r="L24" s="435"/>
      <c r="M24" s="436"/>
      <c r="N24" s="70"/>
    </row>
    <row r="25" spans="1:14" ht="18.75" customHeight="1">
      <c r="A25" s="430"/>
      <c r="B25" s="155" t="s">
        <v>228</v>
      </c>
      <c r="C25" s="509"/>
      <c r="D25" s="433"/>
      <c r="E25" s="433"/>
      <c r="F25" s="433"/>
      <c r="G25" s="433"/>
      <c r="H25" s="433"/>
      <c r="I25" s="433"/>
      <c r="J25" s="433"/>
      <c r="K25" s="433"/>
      <c r="L25" s="433"/>
      <c r="M25" s="434"/>
      <c r="N25" s="70"/>
    </row>
    <row r="26" spans="1:14" ht="18">
      <c r="A26" s="431"/>
      <c r="B26" s="155" t="s">
        <v>229</v>
      </c>
      <c r="C26" s="509"/>
      <c r="D26" s="433"/>
      <c r="E26" s="433"/>
      <c r="F26" s="433"/>
      <c r="G26" s="433"/>
      <c r="H26" s="433"/>
      <c r="I26" s="433"/>
      <c r="J26" s="433"/>
      <c r="K26" s="433"/>
      <c r="L26" s="433"/>
      <c r="M26" s="434"/>
      <c r="N26" s="70"/>
    </row>
    <row r="27" spans="1:14" ht="18">
      <c r="A27" s="430" t="s">
        <v>230</v>
      </c>
      <c r="B27" s="444" t="s">
        <v>231</v>
      </c>
      <c r="C27" s="102"/>
      <c r="D27" s="289"/>
      <c r="E27" s="289"/>
      <c r="F27" s="289"/>
      <c r="G27" s="289"/>
      <c r="H27" s="289"/>
      <c r="I27" s="289"/>
      <c r="J27" s="289"/>
      <c r="K27" s="289"/>
      <c r="L27" s="289"/>
      <c r="M27" s="103"/>
      <c r="N27" s="70"/>
    </row>
    <row r="28" spans="1:14" ht="18">
      <c r="A28" s="430"/>
      <c r="B28" s="444"/>
      <c r="C28" s="289"/>
      <c r="D28" s="106" t="s">
        <v>221</v>
      </c>
      <c r="E28" s="106"/>
      <c r="F28" s="106" t="s">
        <v>222</v>
      </c>
      <c r="G28" s="106"/>
      <c r="H28" s="106" t="s">
        <v>223</v>
      </c>
      <c r="I28" s="106"/>
      <c r="J28" s="106" t="s">
        <v>224</v>
      </c>
      <c r="K28" s="106"/>
      <c r="L28" s="289"/>
      <c r="M28" s="103"/>
      <c r="N28" s="70"/>
    </row>
    <row r="29" spans="1:14" ht="36">
      <c r="A29" s="430"/>
      <c r="B29" s="444"/>
      <c r="C29" s="362"/>
      <c r="D29" s="89" t="s">
        <v>232</v>
      </c>
      <c r="E29" s="104" t="s">
        <v>233</v>
      </c>
      <c r="F29" s="89" t="s">
        <v>232</v>
      </c>
      <c r="G29" s="104" t="s">
        <v>233</v>
      </c>
      <c r="H29" s="89" t="s">
        <v>232</v>
      </c>
      <c r="I29" s="104" t="s">
        <v>233</v>
      </c>
      <c r="J29" s="89" t="s">
        <v>232</v>
      </c>
      <c r="K29" s="89" t="s">
        <v>233</v>
      </c>
      <c r="L29" s="106"/>
      <c r="M29" s="90"/>
      <c r="N29" s="70"/>
    </row>
    <row r="30" spans="1:14" ht="18.5">
      <c r="A30" s="430"/>
      <c r="B30" s="444"/>
      <c r="C30" s="96" t="s">
        <v>231</v>
      </c>
      <c r="D30" s="91"/>
      <c r="E30" s="91"/>
      <c r="F30" s="92"/>
      <c r="G30" s="91"/>
      <c r="H30" s="363"/>
      <c r="I30" s="107"/>
      <c r="J30" s="107"/>
      <c r="K30" s="91"/>
      <c r="L30" s="290"/>
      <c r="M30" s="90"/>
      <c r="N30" s="70"/>
    </row>
    <row r="31" spans="1:14" ht="18">
      <c r="A31" s="430"/>
      <c r="B31" s="444"/>
      <c r="C31" s="96" t="s">
        <v>63</v>
      </c>
      <c r="D31" s="91" t="e">
        <f>IF(D21="","",D30/$D$21)</f>
        <v>#VALUE!</v>
      </c>
      <c r="E31" s="91" t="str">
        <f>IF(E21="","",E30/$D$21)</f>
        <v/>
      </c>
      <c r="F31" s="91" t="str">
        <f>IF(F21="","",F30/$F$21)</f>
        <v/>
      </c>
      <c r="G31" s="91" t="str">
        <f>IF(G21="","",G30/$F$21)</f>
        <v/>
      </c>
      <c r="H31" s="91" t="str">
        <f>IF(H21="","",H30/$H$21)</f>
        <v/>
      </c>
      <c r="I31" s="91" t="e">
        <f>IF(I21="","",I30/$H$21)</f>
        <v>#DIV/0!</v>
      </c>
      <c r="J31" s="91" t="str">
        <f>IF(J21="","",J30/$J$21)</f>
        <v/>
      </c>
      <c r="K31" s="91" t="str">
        <f>IF(K21="","",K30/$J$21)</f>
        <v/>
      </c>
      <c r="L31" s="290"/>
      <c r="M31" s="90"/>
      <c r="N31" s="70"/>
    </row>
    <row r="32" spans="1:14" ht="18">
      <c r="A32" s="430"/>
      <c r="B32" s="444"/>
      <c r="C32" s="96"/>
      <c r="D32" s="76"/>
      <c r="E32" s="76"/>
      <c r="F32" s="76"/>
      <c r="G32" s="76"/>
      <c r="H32" s="76"/>
      <c r="I32" s="76"/>
      <c r="J32" s="76"/>
      <c r="K32" s="76"/>
      <c r="L32" s="290"/>
      <c r="M32" s="90"/>
      <c r="N32" s="70"/>
    </row>
    <row r="33" spans="1:14" ht="21.75" customHeight="1">
      <c r="A33" s="430"/>
      <c r="B33" s="444"/>
      <c r="C33" s="288" t="s">
        <v>234</v>
      </c>
      <c r="D33" s="91"/>
      <c r="E33" s="91"/>
      <c r="F33" s="91"/>
      <c r="G33" s="91"/>
      <c r="H33" s="91"/>
      <c r="I33" s="91"/>
      <c r="J33" s="91"/>
      <c r="K33" s="91"/>
      <c r="L33" s="290"/>
      <c r="M33" s="90"/>
      <c r="N33" s="70"/>
    </row>
    <row r="34" spans="1:14" ht="18">
      <c r="A34" s="430"/>
      <c r="B34" s="445"/>
      <c r="C34" s="93"/>
      <c r="D34" s="76"/>
      <c r="E34" s="76"/>
      <c r="F34" s="76"/>
      <c r="G34" s="76"/>
      <c r="H34" s="76"/>
      <c r="I34" s="76"/>
      <c r="J34" s="76"/>
      <c r="K34" s="76"/>
      <c r="L34" s="76"/>
      <c r="M34" s="77"/>
      <c r="N34" s="70"/>
    </row>
    <row r="35" spans="1:14" ht="18" customHeight="1">
      <c r="A35" s="430"/>
      <c r="B35" s="464" t="s">
        <v>235</v>
      </c>
      <c r="C35" s="510" t="s">
        <v>236</v>
      </c>
      <c r="D35" s="511"/>
      <c r="E35" s="469" t="s">
        <v>622</v>
      </c>
      <c r="F35" s="469"/>
      <c r="G35" s="469"/>
      <c r="H35" s="469"/>
      <c r="I35" s="469"/>
      <c r="J35" s="469"/>
      <c r="K35" s="469"/>
      <c r="L35" s="470"/>
      <c r="M35" s="471"/>
      <c r="N35" s="70"/>
    </row>
    <row r="36" spans="1:14" ht="18" customHeight="1">
      <c r="A36" s="430"/>
      <c r="B36" s="465"/>
      <c r="C36" s="512" t="s">
        <v>237</v>
      </c>
      <c r="D36" s="513"/>
      <c r="E36" s="469" t="s">
        <v>623</v>
      </c>
      <c r="F36" s="469"/>
      <c r="G36" s="469"/>
      <c r="H36" s="469"/>
      <c r="I36" s="469"/>
      <c r="J36" s="469"/>
      <c r="K36" s="469"/>
      <c r="L36" s="470"/>
      <c r="M36" s="471"/>
      <c r="N36" s="70"/>
    </row>
    <row r="37" spans="1:14" ht="18" customHeight="1">
      <c r="A37" s="430"/>
      <c r="B37" s="465"/>
      <c r="C37" s="286" t="s">
        <v>238</v>
      </c>
      <c r="D37" s="287"/>
      <c r="E37" s="469" t="s">
        <v>617</v>
      </c>
      <c r="F37" s="469"/>
      <c r="G37" s="469"/>
      <c r="H37" s="469"/>
      <c r="I37" s="469"/>
      <c r="J37" s="469"/>
      <c r="K37" s="469"/>
      <c r="L37" s="470"/>
      <c r="M37" s="471"/>
      <c r="N37" s="70"/>
    </row>
    <row r="38" spans="1:14" ht="18" customHeight="1">
      <c r="A38" s="430"/>
      <c r="B38" s="465"/>
      <c r="C38" s="516" t="s">
        <v>239</v>
      </c>
      <c r="D38" s="517"/>
      <c r="E38" s="469" t="s">
        <v>304</v>
      </c>
      <c r="F38" s="469"/>
      <c r="G38" s="469"/>
      <c r="H38" s="469"/>
      <c r="I38" s="469"/>
      <c r="J38" s="469"/>
      <c r="K38" s="469"/>
      <c r="L38" s="470"/>
      <c r="M38" s="471"/>
      <c r="N38" s="70"/>
    </row>
    <row r="39" spans="1:14" ht="18" customHeight="1">
      <c r="A39" s="430"/>
      <c r="B39" s="465"/>
      <c r="C39" s="512" t="s">
        <v>240</v>
      </c>
      <c r="D39" s="513"/>
      <c r="E39" s="460" t="s">
        <v>624</v>
      </c>
      <c r="F39" s="461"/>
      <c r="G39" s="461"/>
      <c r="H39" s="461"/>
      <c r="I39" s="461"/>
      <c r="J39" s="461"/>
      <c r="K39" s="461"/>
      <c r="L39" s="462"/>
      <c r="M39" s="463"/>
      <c r="N39" s="70"/>
    </row>
    <row r="40" spans="1:14" ht="18" customHeight="1" thickBot="1">
      <c r="A40" s="457"/>
      <c r="B40" s="466"/>
      <c r="C40" s="518" t="s">
        <v>241</v>
      </c>
      <c r="D40" s="519"/>
      <c r="E40" s="469" t="s">
        <v>618</v>
      </c>
      <c r="F40" s="469"/>
      <c r="G40" s="469"/>
      <c r="H40" s="469"/>
      <c r="I40" s="469"/>
      <c r="J40" s="469"/>
      <c r="K40" s="469"/>
      <c r="L40" s="470"/>
      <c r="M40" s="471"/>
      <c r="N40" s="70"/>
    </row>
    <row r="41" spans="1:14" ht="39.75" customHeight="1" thickBot="1">
      <c r="A41" s="159" t="s">
        <v>242</v>
      </c>
      <c r="B41" s="158"/>
      <c r="C41" s="489"/>
      <c r="D41" s="522"/>
      <c r="E41" s="522"/>
      <c r="F41" s="522"/>
      <c r="G41" s="522"/>
      <c r="H41" s="522"/>
      <c r="I41" s="522"/>
      <c r="J41" s="522"/>
      <c r="K41" s="522"/>
      <c r="L41" s="522"/>
      <c r="M41" s="523"/>
      <c r="N41" s="70"/>
    </row>
  </sheetData>
  <mergeCells count="35">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8"/>
  </mergeCells>
  <hyperlinks>
    <hyperlink ref="E39" r:id="rId1" xr:uid="{5D420549-A96C-40DD-9943-E8ECD2F0291A}"/>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3993B-280C-43D9-8060-9DD88C469A3C}">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54296875" style="69" customWidth="1"/>
    <col min="2" max="2" width="28.1796875" style="69" customWidth="1"/>
    <col min="3" max="3" width="19.453125" style="69" customWidth="1"/>
    <col min="4" max="4" width="15" style="69" customWidth="1"/>
    <col min="5" max="5" width="15.453125" style="69" customWidth="1"/>
    <col min="6" max="6" width="12.453125" style="69" customWidth="1"/>
    <col min="7" max="7" width="13.26953125" style="69" customWidth="1"/>
    <col min="8" max="8" width="18.26953125" style="69" customWidth="1"/>
    <col min="9" max="9" width="12.26953125" style="69" customWidth="1"/>
    <col min="10" max="10" width="12" style="69" customWidth="1"/>
    <col min="11" max="12" width="13.26953125" style="69" customWidth="1"/>
    <col min="13" max="13" width="4.453125" style="69" customWidth="1"/>
    <col min="14" max="14" width="4" style="69" customWidth="1"/>
    <col min="15" max="16384" width="10.81640625" style="69"/>
  </cols>
  <sheetData>
    <row r="1" spans="1:14" ht="45" customHeight="1">
      <c r="A1" s="145"/>
      <c r="B1" s="109" t="s">
        <v>561</v>
      </c>
      <c r="C1" s="110"/>
      <c r="D1" s="110"/>
      <c r="E1" s="110"/>
      <c r="F1" s="110"/>
      <c r="G1" s="110"/>
      <c r="H1" s="110"/>
      <c r="I1" s="110"/>
      <c r="J1" s="110"/>
      <c r="K1" s="110"/>
      <c r="L1" s="110"/>
      <c r="M1" s="111"/>
      <c r="N1" s="70"/>
    </row>
    <row r="2" spans="1:14" ht="39.75" customHeight="1">
      <c r="A2" s="426" t="s">
        <v>505</v>
      </c>
      <c r="B2" s="258" t="s">
        <v>177</v>
      </c>
      <c r="C2" s="432" t="s">
        <v>424</v>
      </c>
      <c r="D2" s="433"/>
      <c r="E2" s="433"/>
      <c r="F2" s="433"/>
      <c r="G2" s="433"/>
      <c r="H2" s="433"/>
      <c r="I2" s="433"/>
      <c r="J2" s="433"/>
      <c r="K2" s="433"/>
      <c r="L2" s="433"/>
      <c r="M2" s="434"/>
      <c r="N2" s="70"/>
    </row>
    <row r="3" spans="1:14" ht="66" customHeight="1">
      <c r="A3" s="427"/>
      <c r="B3" s="155" t="s">
        <v>197</v>
      </c>
      <c r="C3" s="432" t="s">
        <v>529</v>
      </c>
      <c r="D3" s="433"/>
      <c r="E3" s="433"/>
      <c r="F3" s="433"/>
      <c r="G3" s="433"/>
      <c r="H3" s="433"/>
      <c r="I3" s="433"/>
      <c r="J3" s="433"/>
      <c r="K3" s="433"/>
      <c r="L3" s="433"/>
      <c r="M3" s="434"/>
      <c r="N3" s="70"/>
    </row>
    <row r="4" spans="1:14" s="78" customFormat="1" ht="36" customHeight="1">
      <c r="A4" s="427"/>
      <c r="B4" s="156" t="s">
        <v>198</v>
      </c>
      <c r="C4" s="151"/>
      <c r="D4" s="152"/>
      <c r="E4" s="152"/>
      <c r="F4" s="152"/>
      <c r="G4" s="152"/>
      <c r="H4" s="152"/>
      <c r="I4" s="152"/>
      <c r="J4" s="152"/>
      <c r="K4" s="152"/>
      <c r="L4" s="152"/>
      <c r="M4" s="160"/>
    </row>
    <row r="5" spans="1:14" s="78" customFormat="1" ht="72" customHeight="1">
      <c r="A5" s="427"/>
      <c r="B5" s="157" t="s">
        <v>10</v>
      </c>
      <c r="C5" s="451" t="s">
        <v>537</v>
      </c>
      <c r="D5" s="452"/>
      <c r="E5" s="452"/>
      <c r="F5" s="452"/>
      <c r="G5" s="452"/>
      <c r="H5" s="452"/>
      <c r="I5" s="452"/>
      <c r="J5" s="452"/>
      <c r="K5" s="452"/>
      <c r="L5" s="452"/>
      <c r="M5" s="453"/>
    </row>
    <row r="6" spans="1:14" s="78" customFormat="1"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70"/>
    </row>
    <row r="8" spans="1:14" ht="71.25" customHeight="1">
      <c r="A8" s="428"/>
      <c r="B8" s="155" t="s">
        <v>201</v>
      </c>
      <c r="C8" s="432" t="s">
        <v>538</v>
      </c>
      <c r="D8" s="435"/>
      <c r="E8" s="435"/>
      <c r="F8" s="435"/>
      <c r="G8" s="435"/>
      <c r="H8" s="435"/>
      <c r="I8" s="435"/>
      <c r="J8" s="435"/>
      <c r="K8" s="435"/>
      <c r="L8" s="435"/>
      <c r="M8" s="436"/>
      <c r="N8" s="70"/>
    </row>
    <row r="9" spans="1:14" ht="53.25" customHeight="1">
      <c r="A9" s="429" t="s">
        <v>202</v>
      </c>
      <c r="B9" s="155" t="s">
        <v>34</v>
      </c>
      <c r="C9" s="440" t="s">
        <v>559</v>
      </c>
      <c r="D9" s="441"/>
      <c r="E9" s="441"/>
      <c r="F9" s="441"/>
      <c r="G9" s="441"/>
      <c r="H9" s="441"/>
      <c r="I9" s="441"/>
      <c r="J9" s="441"/>
      <c r="K9" s="441"/>
      <c r="L9" s="441"/>
      <c r="M9" s="442"/>
      <c r="N9" s="70"/>
    </row>
    <row r="10" spans="1:14" ht="22.5" customHeight="1">
      <c r="A10" s="430"/>
      <c r="B10" s="443" t="s">
        <v>203</v>
      </c>
      <c r="C10" s="72"/>
      <c r="D10" s="73"/>
      <c r="E10" s="266"/>
      <c r="F10" s="73"/>
      <c r="G10" s="73"/>
      <c r="H10" s="73"/>
      <c r="I10" s="73"/>
      <c r="J10" s="73"/>
      <c r="K10" s="73"/>
      <c r="L10" s="73"/>
      <c r="M10" s="74"/>
      <c r="N10" s="70"/>
    </row>
    <row r="11" spans="1:14" ht="11.25" customHeight="1">
      <c r="A11" s="430"/>
      <c r="B11" s="444"/>
      <c r="C11" s="75"/>
      <c r="D11" s="76"/>
      <c r="E11" s="262"/>
      <c r="F11" s="76"/>
      <c r="G11" s="262"/>
      <c r="H11" s="76"/>
      <c r="I11" s="262"/>
      <c r="J11" s="76"/>
      <c r="K11" s="262"/>
      <c r="L11" s="262"/>
      <c r="M11" s="90"/>
      <c r="N11" s="70"/>
    </row>
    <row r="12" spans="1:14" s="78" customFormat="1" ht="18">
      <c r="A12" s="430"/>
      <c r="B12" s="444"/>
      <c r="C12" s="79" t="s">
        <v>204</v>
      </c>
      <c r="D12" s="80"/>
      <c r="E12" s="81" t="s">
        <v>205</v>
      </c>
      <c r="F12" s="80"/>
      <c r="G12" s="81" t="s">
        <v>206</v>
      </c>
      <c r="H12" s="80"/>
      <c r="I12" s="81" t="s">
        <v>207</v>
      </c>
      <c r="J12" s="80"/>
      <c r="K12" s="81" t="s">
        <v>208</v>
      </c>
      <c r="L12" s="153"/>
      <c r="M12" s="154"/>
      <c r="N12" s="70"/>
    </row>
    <row r="13" spans="1:14" s="78" customFormat="1" ht="18">
      <c r="A13" s="430"/>
      <c r="B13" s="444"/>
      <c r="C13" s="79" t="s">
        <v>209</v>
      </c>
      <c r="D13" s="82"/>
      <c r="E13" s="81" t="s">
        <v>210</v>
      </c>
      <c r="F13" s="82"/>
      <c r="G13" s="81" t="s">
        <v>211</v>
      </c>
      <c r="H13" s="82"/>
      <c r="I13" s="81" t="s">
        <v>212</v>
      </c>
      <c r="J13" s="82" t="s">
        <v>509</v>
      </c>
      <c r="K13" s="81" t="s">
        <v>213</v>
      </c>
      <c r="L13" s="153"/>
      <c r="M13" s="154"/>
      <c r="N13" s="70"/>
    </row>
    <row r="14" spans="1:14" s="78" customFormat="1" ht="18.5">
      <c r="A14" s="430"/>
      <c r="B14" s="444"/>
      <c r="C14" s="79" t="s">
        <v>214</v>
      </c>
      <c r="D14" s="82"/>
      <c r="E14" s="81" t="s">
        <v>215</v>
      </c>
      <c r="F14" s="446"/>
      <c r="G14" s="446"/>
      <c r="H14" s="446"/>
      <c r="I14" s="446"/>
      <c r="J14" s="446"/>
      <c r="K14" s="446"/>
      <c r="L14" s="446"/>
      <c r="M14" s="447"/>
      <c r="N14" s="70"/>
    </row>
    <row r="15" spans="1:14" s="78" customFormat="1" ht="18">
      <c r="A15" s="430"/>
      <c r="B15" s="445"/>
      <c r="C15" s="448"/>
      <c r="D15" s="449"/>
      <c r="E15" s="449"/>
      <c r="F15" s="449"/>
      <c r="G15" s="449"/>
      <c r="H15" s="449"/>
      <c r="I15" s="449"/>
      <c r="J15" s="449"/>
      <c r="K15" s="449"/>
      <c r="L15" s="449"/>
      <c r="M15" s="450"/>
      <c r="N15" s="70"/>
    </row>
    <row r="16" spans="1:14" ht="13.5" customHeight="1">
      <c r="A16" s="430"/>
      <c r="B16" s="444" t="s">
        <v>216</v>
      </c>
      <c r="C16" s="83"/>
      <c r="D16" s="263"/>
      <c r="E16" s="263"/>
      <c r="F16" s="263"/>
      <c r="G16" s="263"/>
      <c r="H16" s="263"/>
      <c r="I16" s="263"/>
      <c r="J16" s="263"/>
      <c r="K16" s="263"/>
      <c r="L16" s="263"/>
      <c r="M16" s="84"/>
      <c r="N16" s="70"/>
    </row>
    <row r="17" spans="1:14" ht="18">
      <c r="A17" s="430"/>
      <c r="B17" s="444"/>
      <c r="C17" s="85" t="s">
        <v>217</v>
      </c>
      <c r="D17" s="264">
        <v>2.7000000000000001E-3</v>
      </c>
      <c r="E17" s="263"/>
      <c r="F17" s="86" t="s">
        <v>218</v>
      </c>
      <c r="G17" s="265">
        <v>43830</v>
      </c>
      <c r="H17" s="263"/>
      <c r="I17" s="86" t="s">
        <v>219</v>
      </c>
      <c r="J17" s="477" t="s">
        <v>511</v>
      </c>
      <c r="K17" s="478"/>
      <c r="L17" s="479"/>
      <c r="M17" s="84"/>
      <c r="N17" s="70"/>
    </row>
    <row r="18" spans="1:14" ht="18">
      <c r="A18" s="430"/>
      <c r="B18" s="445"/>
      <c r="C18" s="448"/>
      <c r="D18" s="449"/>
      <c r="E18" s="449"/>
      <c r="F18" s="449"/>
      <c r="G18" s="449"/>
      <c r="H18" s="449"/>
      <c r="I18" s="449"/>
      <c r="J18" s="449"/>
      <c r="K18" s="449"/>
      <c r="L18" s="449"/>
      <c r="M18" s="450"/>
      <c r="N18" s="70"/>
    </row>
    <row r="19" spans="1:14" ht="18">
      <c r="A19" s="430"/>
      <c r="B19" s="444" t="s">
        <v>220</v>
      </c>
      <c r="C19" s="259"/>
      <c r="D19" s="260"/>
      <c r="E19" s="260"/>
      <c r="F19" s="260"/>
      <c r="G19" s="260"/>
      <c r="H19" s="260"/>
      <c r="I19" s="260"/>
      <c r="J19" s="260"/>
      <c r="K19" s="260"/>
      <c r="L19" s="260"/>
      <c r="M19" s="87"/>
      <c r="N19" s="70"/>
    </row>
    <row r="20" spans="1:14" ht="18.5">
      <c r="A20" s="430"/>
      <c r="B20" s="444"/>
      <c r="C20" s="88"/>
      <c r="D20" s="106">
        <v>2021</v>
      </c>
      <c r="E20" s="106">
        <v>2022</v>
      </c>
      <c r="F20" s="106">
        <v>2023</v>
      </c>
      <c r="G20" s="106">
        <v>2024</v>
      </c>
      <c r="H20" s="105">
        <v>2025</v>
      </c>
      <c r="I20" s="267">
        <v>2026</v>
      </c>
      <c r="J20" s="105"/>
      <c r="K20" s="106"/>
      <c r="L20" s="106" t="s">
        <v>225</v>
      </c>
      <c r="M20" s="90"/>
      <c r="N20" s="70"/>
    </row>
    <row r="21" spans="1:14" ht="18">
      <c r="A21" s="430"/>
      <c r="B21" s="444"/>
      <c r="C21" s="88"/>
      <c r="D21" s="268"/>
      <c r="E21" s="268"/>
      <c r="F21" s="268"/>
      <c r="G21" s="268"/>
      <c r="H21" s="268"/>
      <c r="I21" s="268"/>
      <c r="J21" s="108"/>
      <c r="K21" s="262"/>
      <c r="L21" s="262"/>
      <c r="M21" s="90"/>
      <c r="N21" s="70"/>
    </row>
    <row r="22" spans="1:14" ht="18.5">
      <c r="A22" s="430"/>
      <c r="B22" s="444"/>
      <c r="C22" s="88"/>
      <c r="D22" s="261"/>
      <c r="E22" s="262"/>
      <c r="F22" s="262"/>
      <c r="G22" s="96"/>
      <c r="H22" s="262"/>
      <c r="I22" s="95"/>
      <c r="J22" s="95"/>
      <c r="K22" s="262"/>
      <c r="L22" s="262"/>
      <c r="M22" s="90"/>
      <c r="N22" s="70"/>
    </row>
    <row r="23" spans="1:14" ht="69.75" customHeight="1">
      <c r="A23" s="430"/>
      <c r="B23" s="155" t="s">
        <v>226</v>
      </c>
      <c r="C23" s="432" t="s">
        <v>625</v>
      </c>
      <c r="D23" s="435"/>
      <c r="E23" s="435"/>
      <c r="F23" s="435"/>
      <c r="G23" s="435"/>
      <c r="H23" s="435"/>
      <c r="I23" s="435"/>
      <c r="J23" s="435"/>
      <c r="K23" s="435"/>
      <c r="L23" s="435"/>
      <c r="M23" s="436"/>
      <c r="N23" s="70"/>
    </row>
    <row r="24" spans="1:14" ht="53.25" customHeight="1">
      <c r="A24" s="430"/>
      <c r="B24" s="155" t="s">
        <v>227</v>
      </c>
      <c r="C24" s="524" t="s">
        <v>626</v>
      </c>
      <c r="D24" s="525"/>
      <c r="E24" s="525"/>
      <c r="F24" s="525"/>
      <c r="G24" s="525"/>
      <c r="H24" s="525"/>
      <c r="I24" s="525"/>
      <c r="J24" s="525"/>
      <c r="K24" s="525"/>
      <c r="L24" s="525"/>
      <c r="M24" s="526"/>
      <c r="N24" s="70"/>
    </row>
    <row r="25" spans="1:14" ht="18.75" customHeight="1">
      <c r="A25" s="430"/>
      <c r="B25" s="155" t="s">
        <v>228</v>
      </c>
      <c r="C25" s="509"/>
      <c r="D25" s="433"/>
      <c r="E25" s="433"/>
      <c r="F25" s="433"/>
      <c r="G25" s="433"/>
      <c r="H25" s="433"/>
      <c r="I25" s="433"/>
      <c r="J25" s="433"/>
      <c r="K25" s="433"/>
      <c r="L25" s="433"/>
      <c r="M25" s="434"/>
      <c r="N25" s="70"/>
    </row>
    <row r="26" spans="1:14" ht="18">
      <c r="A26" s="431"/>
      <c r="B26" s="155" t="s">
        <v>229</v>
      </c>
      <c r="C26" s="509"/>
      <c r="D26" s="433"/>
      <c r="E26" s="433"/>
      <c r="F26" s="433"/>
      <c r="G26" s="433"/>
      <c r="H26" s="433"/>
      <c r="I26" s="433"/>
      <c r="J26" s="433"/>
      <c r="K26" s="433"/>
      <c r="L26" s="433"/>
      <c r="M26" s="434"/>
      <c r="N26" s="70"/>
    </row>
    <row r="27" spans="1:14" ht="18">
      <c r="A27" s="430" t="s">
        <v>230</v>
      </c>
      <c r="B27" s="444" t="s">
        <v>231</v>
      </c>
      <c r="C27" s="102"/>
      <c r="D27" s="289"/>
      <c r="E27" s="289"/>
      <c r="F27" s="289"/>
      <c r="G27" s="289"/>
      <c r="H27" s="289"/>
      <c r="I27" s="289"/>
      <c r="J27" s="289"/>
      <c r="K27" s="289"/>
      <c r="L27" s="289"/>
      <c r="M27" s="103"/>
      <c r="N27" s="70"/>
    </row>
    <row r="28" spans="1:14" ht="18">
      <c r="A28" s="430"/>
      <c r="B28" s="444"/>
      <c r="C28" s="289"/>
      <c r="D28" s="106" t="s">
        <v>221</v>
      </c>
      <c r="E28" s="106"/>
      <c r="F28" s="106" t="s">
        <v>222</v>
      </c>
      <c r="G28" s="106"/>
      <c r="H28" s="106" t="s">
        <v>223</v>
      </c>
      <c r="I28" s="106"/>
      <c r="J28" s="106" t="s">
        <v>224</v>
      </c>
      <c r="K28" s="106"/>
      <c r="L28" s="289"/>
      <c r="M28" s="103"/>
      <c r="N28" s="70"/>
    </row>
    <row r="29" spans="1:14" ht="36">
      <c r="A29" s="430"/>
      <c r="B29" s="444"/>
      <c r="C29" s="362"/>
      <c r="D29" s="89" t="s">
        <v>232</v>
      </c>
      <c r="E29" s="104" t="s">
        <v>233</v>
      </c>
      <c r="F29" s="89" t="s">
        <v>232</v>
      </c>
      <c r="G29" s="104" t="s">
        <v>233</v>
      </c>
      <c r="H29" s="89" t="s">
        <v>232</v>
      </c>
      <c r="I29" s="104" t="s">
        <v>233</v>
      </c>
      <c r="J29" s="89" t="s">
        <v>232</v>
      </c>
      <c r="K29" s="89" t="s">
        <v>233</v>
      </c>
      <c r="L29" s="106"/>
      <c r="M29" s="90"/>
      <c r="N29" s="70"/>
    </row>
    <row r="30" spans="1:14" ht="18.5">
      <c r="A30" s="430"/>
      <c r="B30" s="444"/>
      <c r="C30" s="96" t="s">
        <v>231</v>
      </c>
      <c r="D30" s="91"/>
      <c r="E30" s="91"/>
      <c r="F30" s="92"/>
      <c r="G30" s="91"/>
      <c r="H30" s="363"/>
      <c r="I30" s="107"/>
      <c r="J30" s="107"/>
      <c r="K30" s="91"/>
      <c r="L30" s="290"/>
      <c r="M30" s="90"/>
      <c r="N30" s="70"/>
    </row>
    <row r="31" spans="1:14" ht="18">
      <c r="A31" s="430"/>
      <c r="B31" s="444"/>
      <c r="C31" s="96" t="s">
        <v>63</v>
      </c>
      <c r="D31" s="91" t="str">
        <f>IF(D21="","",D30/$D$21)</f>
        <v/>
      </c>
      <c r="E31" s="91" t="str">
        <f>IF(E21="","",E30/$D$21)</f>
        <v/>
      </c>
      <c r="F31" s="91" t="str">
        <f>IF(F21="","",F30/$F$21)</f>
        <v/>
      </c>
      <c r="G31" s="91" t="str">
        <f>IF(G21="","",G30/$F$21)</f>
        <v/>
      </c>
      <c r="H31" s="91" t="str">
        <f>IF(H21="","",H30/$H$21)</f>
        <v/>
      </c>
      <c r="I31" s="91" t="str">
        <f>IF(I21="","",I30/$H$21)</f>
        <v/>
      </c>
      <c r="J31" s="91" t="str">
        <f>IF(J21="","",J30/$J$21)</f>
        <v/>
      </c>
      <c r="K31" s="91" t="str">
        <f>IF(K21="","",K30/$J$21)</f>
        <v/>
      </c>
      <c r="L31" s="290"/>
      <c r="M31" s="90"/>
      <c r="N31" s="70"/>
    </row>
    <row r="32" spans="1:14" ht="18">
      <c r="A32" s="430"/>
      <c r="B32" s="444"/>
      <c r="C32" s="96"/>
      <c r="D32" s="76"/>
      <c r="E32" s="76"/>
      <c r="F32" s="76"/>
      <c r="G32" s="76"/>
      <c r="H32" s="76"/>
      <c r="I32" s="76"/>
      <c r="J32" s="76"/>
      <c r="K32" s="76"/>
      <c r="L32" s="290"/>
      <c r="M32" s="90"/>
      <c r="N32" s="70"/>
    </row>
    <row r="33" spans="1:14" ht="21.75" customHeight="1">
      <c r="A33" s="430"/>
      <c r="B33" s="444"/>
      <c r="C33" s="288" t="s">
        <v>234</v>
      </c>
      <c r="D33" s="91"/>
      <c r="E33" s="91"/>
      <c r="F33" s="91"/>
      <c r="G33" s="91"/>
      <c r="H33" s="91"/>
      <c r="I33" s="91"/>
      <c r="J33" s="91"/>
      <c r="K33" s="91"/>
      <c r="L33" s="290"/>
      <c r="M33" s="90"/>
      <c r="N33" s="70"/>
    </row>
    <row r="34" spans="1:14" ht="18">
      <c r="A34" s="430"/>
      <c r="B34" s="445"/>
      <c r="C34" s="93"/>
      <c r="D34" s="76"/>
      <c r="E34" s="76"/>
      <c r="F34" s="76"/>
      <c r="G34" s="76"/>
      <c r="H34" s="76"/>
      <c r="I34" s="76"/>
      <c r="J34" s="76"/>
      <c r="K34" s="76"/>
      <c r="L34" s="76"/>
      <c r="M34" s="77"/>
      <c r="N34" s="70"/>
    </row>
    <row r="35" spans="1:14" ht="18" customHeight="1">
      <c r="A35" s="430"/>
      <c r="B35" s="464" t="s">
        <v>235</v>
      </c>
      <c r="C35" s="510" t="s">
        <v>236</v>
      </c>
      <c r="D35" s="511"/>
      <c r="E35" s="469" t="s">
        <v>622</v>
      </c>
      <c r="F35" s="469"/>
      <c r="G35" s="469"/>
      <c r="H35" s="469"/>
      <c r="I35" s="469"/>
      <c r="J35" s="469"/>
      <c r="K35" s="469"/>
      <c r="L35" s="470"/>
      <c r="M35" s="471"/>
      <c r="N35" s="70"/>
    </row>
    <row r="36" spans="1:14" ht="18" customHeight="1">
      <c r="A36" s="430"/>
      <c r="B36" s="465"/>
      <c r="C36" s="512" t="s">
        <v>237</v>
      </c>
      <c r="D36" s="513"/>
      <c r="E36" s="469" t="s">
        <v>623</v>
      </c>
      <c r="F36" s="469"/>
      <c r="G36" s="469"/>
      <c r="H36" s="469"/>
      <c r="I36" s="469"/>
      <c r="J36" s="469"/>
      <c r="K36" s="469"/>
      <c r="L36" s="470"/>
      <c r="M36" s="471"/>
      <c r="N36" s="70"/>
    </row>
    <row r="37" spans="1:14" ht="18" customHeight="1">
      <c r="A37" s="430"/>
      <c r="B37" s="465"/>
      <c r="C37" s="286" t="s">
        <v>238</v>
      </c>
      <c r="D37" s="287"/>
      <c r="E37" s="469" t="s">
        <v>617</v>
      </c>
      <c r="F37" s="469"/>
      <c r="G37" s="469"/>
      <c r="H37" s="469"/>
      <c r="I37" s="469"/>
      <c r="J37" s="469"/>
      <c r="K37" s="469"/>
      <c r="L37" s="470"/>
      <c r="M37" s="471"/>
      <c r="N37" s="70"/>
    </row>
    <row r="38" spans="1:14" ht="18" customHeight="1">
      <c r="A38" s="430"/>
      <c r="B38" s="465"/>
      <c r="C38" s="516" t="s">
        <v>239</v>
      </c>
      <c r="D38" s="517"/>
      <c r="E38" s="469" t="s">
        <v>304</v>
      </c>
      <c r="F38" s="469"/>
      <c r="G38" s="469"/>
      <c r="H38" s="469"/>
      <c r="I38" s="469"/>
      <c r="J38" s="469"/>
      <c r="K38" s="469"/>
      <c r="L38" s="470"/>
      <c r="M38" s="471"/>
      <c r="N38" s="70"/>
    </row>
    <row r="39" spans="1:14" ht="18" customHeight="1">
      <c r="A39" s="430"/>
      <c r="B39" s="465"/>
      <c r="C39" s="512" t="s">
        <v>240</v>
      </c>
      <c r="D39" s="513"/>
      <c r="E39" s="460" t="s">
        <v>624</v>
      </c>
      <c r="F39" s="461"/>
      <c r="G39" s="461"/>
      <c r="H39" s="461"/>
      <c r="I39" s="461"/>
      <c r="J39" s="461"/>
      <c r="K39" s="461"/>
      <c r="L39" s="462"/>
      <c r="M39" s="463"/>
      <c r="N39" s="70"/>
    </row>
    <row r="40" spans="1:14" ht="18" customHeight="1" thickBot="1">
      <c r="A40" s="457"/>
      <c r="B40" s="466"/>
      <c r="C40" s="518" t="s">
        <v>241</v>
      </c>
      <c r="D40" s="519"/>
      <c r="E40" s="469" t="s">
        <v>618</v>
      </c>
      <c r="F40" s="469"/>
      <c r="G40" s="469"/>
      <c r="H40" s="469"/>
      <c r="I40" s="469"/>
      <c r="J40" s="469"/>
      <c r="K40" s="469"/>
      <c r="L40" s="470"/>
      <c r="M40" s="471"/>
      <c r="N40" s="70"/>
    </row>
    <row r="41" spans="1:14" ht="39.75" customHeight="1" thickBot="1">
      <c r="A41" s="159" t="s">
        <v>242</v>
      </c>
      <c r="B41" s="158"/>
      <c r="C41" s="489"/>
      <c r="D41" s="490"/>
      <c r="E41" s="490"/>
      <c r="F41" s="490"/>
      <c r="G41" s="490"/>
      <c r="H41" s="490"/>
      <c r="I41" s="490"/>
      <c r="J41" s="490"/>
      <c r="K41" s="490"/>
      <c r="L41" s="490"/>
      <c r="M41" s="491"/>
      <c r="N41" s="70"/>
    </row>
  </sheetData>
  <mergeCells count="35">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8"/>
  </mergeCells>
  <hyperlinks>
    <hyperlink ref="E39" r:id="rId1" xr:uid="{63B7B7CD-CBD8-4324-ACF9-E87F5FDAC14B}"/>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FD23C-1177-41D4-BC0E-CE0A0FE032D2}">
  <dimension ref="A1:N41"/>
  <sheetViews>
    <sheetView showWhiteSpace="0" zoomScale="85" zoomScaleNormal="85" zoomScaleSheetLayoutView="30" zoomScalePageLayoutView="96" workbookViewId="0">
      <selection activeCell="B1" sqref="B1"/>
    </sheetView>
  </sheetViews>
  <sheetFormatPr baseColWidth="10" defaultColWidth="10.81640625" defaultRowHeight="14.5"/>
  <cols>
    <col min="1" max="1" width="20.54296875" style="69" customWidth="1"/>
    <col min="2" max="2" width="28.1796875" style="69" customWidth="1"/>
    <col min="3" max="3" width="19.453125" style="69" customWidth="1"/>
    <col min="4" max="4" width="15" style="69" customWidth="1"/>
    <col min="5" max="5" width="15.453125" style="69" customWidth="1"/>
    <col min="6" max="6" width="12.453125" style="69" customWidth="1"/>
    <col min="7" max="7" width="13.26953125" style="69" customWidth="1"/>
    <col min="8" max="8" width="18.26953125" style="69" customWidth="1"/>
    <col min="9" max="9" width="12.26953125" style="69" customWidth="1"/>
    <col min="10" max="10" width="12" style="69" customWidth="1"/>
    <col min="11" max="12" width="13.26953125" style="69" customWidth="1"/>
    <col min="13" max="13" width="4.453125" style="69" customWidth="1"/>
    <col min="14" max="14" width="4" style="69" customWidth="1"/>
    <col min="15" max="16384" width="10.81640625" style="69"/>
  </cols>
  <sheetData>
    <row r="1" spans="1:14" ht="45" customHeight="1">
      <c r="A1" s="145"/>
      <c r="B1" s="109" t="s">
        <v>560</v>
      </c>
      <c r="C1" s="110"/>
      <c r="D1" s="110"/>
      <c r="E1" s="110"/>
      <c r="F1" s="110"/>
      <c r="G1" s="110"/>
      <c r="H1" s="110"/>
      <c r="I1" s="110"/>
      <c r="J1" s="110"/>
      <c r="K1" s="110"/>
      <c r="L1" s="110"/>
      <c r="M1" s="111"/>
      <c r="N1" s="70"/>
    </row>
    <row r="2" spans="1:14" ht="39.75" customHeight="1">
      <c r="A2" s="426" t="s">
        <v>505</v>
      </c>
      <c r="B2" s="258" t="s">
        <v>177</v>
      </c>
      <c r="C2" s="432" t="s">
        <v>425</v>
      </c>
      <c r="D2" s="433"/>
      <c r="E2" s="433"/>
      <c r="F2" s="433"/>
      <c r="G2" s="433"/>
      <c r="H2" s="433"/>
      <c r="I2" s="433"/>
      <c r="J2" s="433"/>
      <c r="K2" s="433"/>
      <c r="L2" s="433"/>
      <c r="M2" s="434"/>
      <c r="N2" s="70"/>
    </row>
    <row r="3" spans="1:14" ht="66" customHeight="1">
      <c r="A3" s="427"/>
      <c r="B3" s="155" t="s">
        <v>197</v>
      </c>
      <c r="C3" s="432" t="s">
        <v>529</v>
      </c>
      <c r="D3" s="433"/>
      <c r="E3" s="433"/>
      <c r="F3" s="433"/>
      <c r="G3" s="433"/>
      <c r="H3" s="433"/>
      <c r="I3" s="433"/>
      <c r="J3" s="433"/>
      <c r="K3" s="433"/>
      <c r="L3" s="433"/>
      <c r="M3" s="434"/>
      <c r="N3" s="70"/>
    </row>
    <row r="4" spans="1:14" s="78" customFormat="1" ht="36" customHeight="1">
      <c r="A4" s="427"/>
      <c r="B4" s="156" t="s">
        <v>198</v>
      </c>
      <c r="C4" s="151"/>
      <c r="D4" s="152"/>
      <c r="E4" s="152"/>
      <c r="F4" s="152"/>
      <c r="G4" s="152"/>
      <c r="H4" s="152"/>
      <c r="I4" s="152"/>
      <c r="J4" s="152"/>
      <c r="K4" s="152"/>
      <c r="L4" s="152"/>
      <c r="M4" s="160"/>
    </row>
    <row r="5" spans="1:14" s="78" customFormat="1" ht="72" customHeight="1">
      <c r="A5" s="427"/>
      <c r="B5" s="157" t="s">
        <v>10</v>
      </c>
      <c r="C5" s="451" t="s">
        <v>539</v>
      </c>
      <c r="D5" s="452"/>
      <c r="E5" s="452"/>
      <c r="F5" s="452"/>
      <c r="G5" s="452"/>
      <c r="H5" s="452"/>
      <c r="I5" s="452"/>
      <c r="J5" s="452"/>
      <c r="K5" s="452"/>
      <c r="L5" s="452"/>
      <c r="M5" s="453"/>
    </row>
    <row r="6" spans="1:14" s="78" customFormat="1" ht="18">
      <c r="A6" s="427"/>
      <c r="B6" s="156" t="s">
        <v>199</v>
      </c>
      <c r="C6" s="151"/>
      <c r="D6" s="152"/>
      <c r="E6" s="152"/>
      <c r="F6" s="152"/>
      <c r="G6" s="152"/>
      <c r="H6" s="152"/>
      <c r="I6" s="152"/>
      <c r="J6" s="152"/>
      <c r="K6" s="152"/>
      <c r="L6" s="152"/>
      <c r="M6" s="160"/>
    </row>
    <row r="7" spans="1:14" ht="18">
      <c r="A7" s="427"/>
      <c r="B7" s="157" t="s">
        <v>200</v>
      </c>
      <c r="C7" s="454" t="s">
        <v>516</v>
      </c>
      <c r="D7" s="455"/>
      <c r="E7" s="455"/>
      <c r="F7" s="455"/>
      <c r="G7" s="476"/>
      <c r="H7" s="71" t="s">
        <v>26</v>
      </c>
      <c r="I7" s="454" t="s">
        <v>508</v>
      </c>
      <c r="J7" s="455"/>
      <c r="K7" s="455"/>
      <c r="L7" s="455"/>
      <c r="M7" s="456"/>
      <c r="N7" s="70"/>
    </row>
    <row r="8" spans="1:14" ht="71.25" customHeight="1">
      <c r="A8" s="428"/>
      <c r="B8" s="155" t="s">
        <v>201</v>
      </c>
      <c r="C8" s="432" t="s">
        <v>540</v>
      </c>
      <c r="D8" s="435"/>
      <c r="E8" s="435"/>
      <c r="F8" s="435"/>
      <c r="G8" s="435"/>
      <c r="H8" s="435"/>
      <c r="I8" s="435"/>
      <c r="J8" s="435"/>
      <c r="K8" s="435"/>
      <c r="L8" s="435"/>
      <c r="M8" s="436"/>
      <c r="N8" s="70"/>
    </row>
    <row r="9" spans="1:14" ht="53.25" customHeight="1">
      <c r="A9" s="429" t="s">
        <v>202</v>
      </c>
      <c r="B9" s="155" t="s">
        <v>34</v>
      </c>
      <c r="C9" s="440" t="s">
        <v>621</v>
      </c>
      <c r="D9" s="441"/>
      <c r="E9" s="441"/>
      <c r="F9" s="441"/>
      <c r="G9" s="441"/>
      <c r="H9" s="441"/>
      <c r="I9" s="441"/>
      <c r="J9" s="441"/>
      <c r="K9" s="441"/>
      <c r="L9" s="441"/>
      <c r="M9" s="442"/>
      <c r="N9" s="70"/>
    </row>
    <row r="10" spans="1:14" ht="22.5" customHeight="1">
      <c r="A10" s="430"/>
      <c r="B10" s="443" t="s">
        <v>203</v>
      </c>
      <c r="C10" s="72"/>
      <c r="D10" s="73"/>
      <c r="E10" s="266"/>
      <c r="F10" s="73"/>
      <c r="G10" s="73"/>
      <c r="H10" s="73"/>
      <c r="I10" s="73"/>
      <c r="J10" s="73"/>
      <c r="K10" s="73"/>
      <c r="L10" s="73"/>
      <c r="M10" s="74"/>
      <c r="N10" s="70"/>
    </row>
    <row r="11" spans="1:14" ht="11.25" customHeight="1">
      <c r="A11" s="430"/>
      <c r="B11" s="444"/>
      <c r="C11" s="75"/>
      <c r="D11" s="76"/>
      <c r="E11" s="262"/>
      <c r="F11" s="76"/>
      <c r="G11" s="262"/>
      <c r="H11" s="76"/>
      <c r="I11" s="262"/>
      <c r="J11" s="76"/>
      <c r="K11" s="262"/>
      <c r="L11" s="262"/>
      <c r="M11" s="90"/>
      <c r="N11" s="70"/>
    </row>
    <row r="12" spans="1:14" s="78" customFormat="1" ht="18">
      <c r="A12" s="430"/>
      <c r="B12" s="444"/>
      <c r="C12" s="79" t="s">
        <v>204</v>
      </c>
      <c r="D12" s="80"/>
      <c r="E12" s="81" t="s">
        <v>205</v>
      </c>
      <c r="F12" s="80"/>
      <c r="G12" s="81" t="s">
        <v>206</v>
      </c>
      <c r="H12" s="80"/>
      <c r="I12" s="81" t="s">
        <v>207</v>
      </c>
      <c r="J12" s="80"/>
      <c r="K12" s="81" t="s">
        <v>208</v>
      </c>
      <c r="L12" s="153"/>
      <c r="M12" s="154"/>
      <c r="N12" s="70"/>
    </row>
    <row r="13" spans="1:14" s="78" customFormat="1" ht="18">
      <c r="A13" s="430"/>
      <c r="B13" s="444"/>
      <c r="C13" s="79" t="s">
        <v>209</v>
      </c>
      <c r="D13" s="82"/>
      <c r="E13" s="81" t="s">
        <v>210</v>
      </c>
      <c r="F13" s="82"/>
      <c r="G13" s="81" t="s">
        <v>211</v>
      </c>
      <c r="H13" s="82"/>
      <c r="I13" s="81" t="s">
        <v>212</v>
      </c>
      <c r="J13" s="82" t="s">
        <v>509</v>
      </c>
      <c r="K13" s="81" t="s">
        <v>213</v>
      </c>
      <c r="L13" s="153"/>
      <c r="M13" s="154"/>
      <c r="N13" s="70"/>
    </row>
    <row r="14" spans="1:14" s="78" customFormat="1" ht="18.5">
      <c r="A14" s="430"/>
      <c r="B14" s="444"/>
      <c r="C14" s="79" t="s">
        <v>214</v>
      </c>
      <c r="D14" s="82"/>
      <c r="E14" s="81" t="s">
        <v>215</v>
      </c>
      <c r="F14" s="446"/>
      <c r="G14" s="446"/>
      <c r="H14" s="446"/>
      <c r="I14" s="446"/>
      <c r="J14" s="446"/>
      <c r="K14" s="446"/>
      <c r="L14" s="446"/>
      <c r="M14" s="447"/>
      <c r="N14" s="70"/>
    </row>
    <row r="15" spans="1:14" s="78" customFormat="1" ht="18">
      <c r="A15" s="430"/>
      <c r="B15" s="445"/>
      <c r="C15" s="448"/>
      <c r="D15" s="449"/>
      <c r="E15" s="449"/>
      <c r="F15" s="449"/>
      <c r="G15" s="449"/>
      <c r="H15" s="449"/>
      <c r="I15" s="449"/>
      <c r="J15" s="449"/>
      <c r="K15" s="449"/>
      <c r="L15" s="449"/>
      <c r="M15" s="450"/>
      <c r="N15" s="70"/>
    </row>
    <row r="16" spans="1:14" ht="13.5" customHeight="1">
      <c r="A16" s="430"/>
      <c r="B16" s="444" t="s">
        <v>216</v>
      </c>
      <c r="C16" s="83"/>
      <c r="D16" s="263"/>
      <c r="E16" s="263"/>
      <c r="F16" s="263"/>
      <c r="G16" s="263"/>
      <c r="H16" s="263"/>
      <c r="I16" s="263"/>
      <c r="J16" s="263"/>
      <c r="K16" s="263"/>
      <c r="L16" s="263"/>
      <c r="M16" s="84"/>
      <c r="N16" s="70"/>
    </row>
    <row r="17" spans="1:14" ht="18">
      <c r="A17" s="430"/>
      <c r="B17" s="444"/>
      <c r="C17" s="85" t="s">
        <v>217</v>
      </c>
      <c r="D17" s="264">
        <v>0.2</v>
      </c>
      <c r="E17" s="263"/>
      <c r="F17" s="86" t="s">
        <v>218</v>
      </c>
      <c r="G17" s="265">
        <v>43830</v>
      </c>
      <c r="H17" s="263"/>
      <c r="I17" s="86" t="s">
        <v>219</v>
      </c>
      <c r="J17" s="477" t="s">
        <v>511</v>
      </c>
      <c r="K17" s="478"/>
      <c r="L17" s="479"/>
      <c r="M17" s="84"/>
      <c r="N17" s="70"/>
    </row>
    <row r="18" spans="1:14" ht="18">
      <c r="A18" s="430"/>
      <c r="B18" s="445"/>
      <c r="C18" s="448"/>
      <c r="D18" s="449"/>
      <c r="E18" s="449"/>
      <c r="F18" s="449"/>
      <c r="G18" s="449"/>
      <c r="H18" s="449"/>
      <c r="I18" s="449"/>
      <c r="J18" s="449"/>
      <c r="K18" s="449"/>
      <c r="L18" s="449"/>
      <c r="M18" s="450"/>
      <c r="N18" s="70"/>
    </row>
    <row r="19" spans="1:14" ht="18">
      <c r="A19" s="430"/>
      <c r="B19" s="444" t="s">
        <v>220</v>
      </c>
      <c r="C19" s="259"/>
      <c r="D19" s="260"/>
      <c r="E19" s="260"/>
      <c r="F19" s="260"/>
      <c r="G19" s="260"/>
      <c r="H19" s="260"/>
      <c r="I19" s="260"/>
      <c r="J19" s="260"/>
      <c r="K19" s="260"/>
      <c r="L19" s="260"/>
      <c r="M19" s="87"/>
      <c r="N19" s="70"/>
    </row>
    <row r="20" spans="1:14" ht="18.5">
      <c r="A20" s="430"/>
      <c r="B20" s="444"/>
      <c r="C20" s="88"/>
      <c r="D20" s="106">
        <v>2021</v>
      </c>
      <c r="E20" s="106">
        <v>2022</v>
      </c>
      <c r="F20" s="106">
        <v>2023</v>
      </c>
      <c r="G20" s="106">
        <v>2024</v>
      </c>
      <c r="H20" s="105">
        <v>2025</v>
      </c>
      <c r="I20" s="267">
        <v>2026</v>
      </c>
      <c r="J20" s="105"/>
      <c r="K20" s="106"/>
      <c r="L20" s="106" t="s">
        <v>225</v>
      </c>
      <c r="M20" s="90"/>
      <c r="N20" s="70"/>
    </row>
    <row r="21" spans="1:14" ht="18">
      <c r="A21" s="430"/>
      <c r="B21" s="444"/>
      <c r="C21" s="88"/>
      <c r="D21" s="268"/>
      <c r="E21" s="268"/>
      <c r="F21" s="268"/>
      <c r="G21" s="268"/>
      <c r="H21" s="268"/>
      <c r="I21" s="268"/>
      <c r="J21" s="108"/>
      <c r="K21" s="262"/>
      <c r="L21" s="262"/>
      <c r="M21" s="90"/>
      <c r="N21" s="70"/>
    </row>
    <row r="22" spans="1:14" ht="18.5">
      <c r="A22" s="430"/>
      <c r="B22" s="444"/>
      <c r="C22" s="88"/>
      <c r="D22" s="261"/>
      <c r="E22" s="262"/>
      <c r="F22" s="262"/>
      <c r="G22" s="96"/>
      <c r="H22" s="262"/>
      <c r="I22" s="95"/>
      <c r="J22" s="95"/>
      <c r="K22" s="262"/>
      <c r="L22" s="262"/>
      <c r="M22" s="90"/>
      <c r="N22" s="70"/>
    </row>
    <row r="23" spans="1:14" ht="409.6" customHeight="1">
      <c r="A23" s="430"/>
      <c r="B23" s="155" t="s">
        <v>226</v>
      </c>
      <c r="C23" s="432" t="s">
        <v>627</v>
      </c>
      <c r="D23" s="435"/>
      <c r="E23" s="435"/>
      <c r="F23" s="435"/>
      <c r="G23" s="435"/>
      <c r="H23" s="435"/>
      <c r="I23" s="435"/>
      <c r="J23" s="435"/>
      <c r="K23" s="435"/>
      <c r="L23" s="435"/>
      <c r="M23" s="436"/>
      <c r="N23" s="70"/>
    </row>
    <row r="24" spans="1:14" ht="53.25" customHeight="1">
      <c r="A24" s="430"/>
      <c r="B24" s="155" t="s">
        <v>227</v>
      </c>
      <c r="C24" s="524" t="s">
        <v>628</v>
      </c>
      <c r="D24" s="525"/>
      <c r="E24" s="525"/>
      <c r="F24" s="525"/>
      <c r="G24" s="525"/>
      <c r="H24" s="525"/>
      <c r="I24" s="525"/>
      <c r="J24" s="525"/>
      <c r="K24" s="525"/>
      <c r="L24" s="525"/>
      <c r="M24" s="526"/>
      <c r="N24" s="70"/>
    </row>
    <row r="25" spans="1:14" ht="18.75" customHeight="1">
      <c r="A25" s="430"/>
      <c r="B25" s="155" t="s">
        <v>228</v>
      </c>
      <c r="C25" s="509"/>
      <c r="D25" s="433"/>
      <c r="E25" s="433"/>
      <c r="F25" s="433"/>
      <c r="G25" s="433"/>
      <c r="H25" s="433"/>
      <c r="I25" s="433"/>
      <c r="J25" s="433"/>
      <c r="K25" s="433"/>
      <c r="L25" s="433"/>
      <c r="M25" s="434"/>
      <c r="N25" s="70"/>
    </row>
    <row r="26" spans="1:14" ht="18">
      <c r="A26" s="431"/>
      <c r="B26" s="155" t="s">
        <v>229</v>
      </c>
      <c r="C26" s="509"/>
      <c r="D26" s="433"/>
      <c r="E26" s="433"/>
      <c r="F26" s="433"/>
      <c r="G26" s="433"/>
      <c r="H26" s="433"/>
      <c r="I26" s="433"/>
      <c r="J26" s="433"/>
      <c r="K26" s="433"/>
      <c r="L26" s="433"/>
      <c r="M26" s="434"/>
      <c r="N26" s="70"/>
    </row>
    <row r="27" spans="1:14" ht="18">
      <c r="A27" s="430" t="s">
        <v>230</v>
      </c>
      <c r="B27" s="444" t="s">
        <v>231</v>
      </c>
      <c r="C27" s="102"/>
      <c r="D27" s="289"/>
      <c r="E27" s="289"/>
      <c r="F27" s="289"/>
      <c r="G27" s="289"/>
      <c r="H27" s="289"/>
      <c r="I27" s="289"/>
      <c r="J27" s="289"/>
      <c r="K27" s="289"/>
      <c r="L27" s="289"/>
      <c r="M27" s="103"/>
      <c r="N27" s="70"/>
    </row>
    <row r="28" spans="1:14" ht="18">
      <c r="A28" s="430"/>
      <c r="B28" s="444"/>
      <c r="C28" s="289"/>
      <c r="D28" s="106" t="s">
        <v>221</v>
      </c>
      <c r="E28" s="106"/>
      <c r="F28" s="106" t="s">
        <v>222</v>
      </c>
      <c r="G28" s="106"/>
      <c r="H28" s="106" t="s">
        <v>223</v>
      </c>
      <c r="I28" s="106"/>
      <c r="J28" s="106" t="s">
        <v>224</v>
      </c>
      <c r="K28" s="106"/>
      <c r="L28" s="289"/>
      <c r="M28" s="103"/>
      <c r="N28" s="70"/>
    </row>
    <row r="29" spans="1:14" ht="36">
      <c r="A29" s="430"/>
      <c r="B29" s="444"/>
      <c r="C29" s="362"/>
      <c r="D29" s="89" t="s">
        <v>232</v>
      </c>
      <c r="E29" s="104" t="s">
        <v>233</v>
      </c>
      <c r="F29" s="89" t="s">
        <v>232</v>
      </c>
      <c r="G29" s="104" t="s">
        <v>233</v>
      </c>
      <c r="H29" s="89" t="s">
        <v>232</v>
      </c>
      <c r="I29" s="104" t="s">
        <v>233</v>
      </c>
      <c r="J29" s="89" t="s">
        <v>232</v>
      </c>
      <c r="K29" s="89" t="s">
        <v>233</v>
      </c>
      <c r="L29" s="106"/>
      <c r="M29" s="90"/>
      <c r="N29" s="70"/>
    </row>
    <row r="30" spans="1:14" ht="18.5">
      <c r="A30" s="430"/>
      <c r="B30" s="444"/>
      <c r="C30" s="96" t="s">
        <v>231</v>
      </c>
      <c r="D30" s="91"/>
      <c r="E30" s="91"/>
      <c r="F30" s="92"/>
      <c r="G30" s="91"/>
      <c r="H30" s="363"/>
      <c r="I30" s="107"/>
      <c r="J30" s="107"/>
      <c r="K30" s="91"/>
      <c r="L30" s="290"/>
      <c r="M30" s="90"/>
      <c r="N30" s="70"/>
    </row>
    <row r="31" spans="1:14" ht="18">
      <c r="A31" s="430"/>
      <c r="B31" s="444"/>
      <c r="C31" s="96" t="s">
        <v>63</v>
      </c>
      <c r="D31" s="91" t="str">
        <f>IF(D21="","",D30/$D$21)</f>
        <v/>
      </c>
      <c r="E31" s="91" t="str">
        <f>IF(E21="","",E30/$D$21)</f>
        <v/>
      </c>
      <c r="F31" s="91" t="str">
        <f>IF(F21="","",F30/$F$21)</f>
        <v/>
      </c>
      <c r="G31" s="91" t="str">
        <f>IF(G21="","",G30/$F$21)</f>
        <v/>
      </c>
      <c r="H31" s="91" t="str">
        <f>IF(H21="","",H30/$H$21)</f>
        <v/>
      </c>
      <c r="I31" s="91" t="str">
        <f>IF(I21="","",I30/$H$21)</f>
        <v/>
      </c>
      <c r="J31" s="91" t="str">
        <f>IF(J21="","",J30/$J$21)</f>
        <v/>
      </c>
      <c r="K31" s="91" t="str">
        <f>IF(K21="","",K30/$J$21)</f>
        <v/>
      </c>
      <c r="L31" s="290"/>
      <c r="M31" s="90"/>
      <c r="N31" s="70"/>
    </row>
    <row r="32" spans="1:14" ht="18">
      <c r="A32" s="430"/>
      <c r="B32" s="444"/>
      <c r="C32" s="96"/>
      <c r="D32" s="76"/>
      <c r="E32" s="76"/>
      <c r="F32" s="76"/>
      <c r="G32" s="76"/>
      <c r="H32" s="76"/>
      <c r="I32" s="76"/>
      <c r="J32" s="76"/>
      <c r="K32" s="76"/>
      <c r="L32" s="290"/>
      <c r="M32" s="90"/>
      <c r="N32" s="70"/>
    </row>
    <row r="33" spans="1:14" ht="21.75" customHeight="1">
      <c r="A33" s="430"/>
      <c r="B33" s="444"/>
      <c r="C33" s="288" t="s">
        <v>234</v>
      </c>
      <c r="D33" s="91"/>
      <c r="E33" s="91"/>
      <c r="F33" s="91"/>
      <c r="G33" s="91"/>
      <c r="H33" s="91"/>
      <c r="I33" s="91"/>
      <c r="J33" s="91"/>
      <c r="K33" s="91"/>
      <c r="L33" s="290"/>
      <c r="M33" s="90"/>
      <c r="N33" s="70"/>
    </row>
    <row r="34" spans="1:14" ht="18">
      <c r="A34" s="430"/>
      <c r="B34" s="445"/>
      <c r="C34" s="93"/>
      <c r="D34" s="76"/>
      <c r="E34" s="76"/>
      <c r="F34" s="76"/>
      <c r="G34" s="76"/>
      <c r="H34" s="76"/>
      <c r="I34" s="76"/>
      <c r="J34" s="76"/>
      <c r="K34" s="76"/>
      <c r="L34" s="76"/>
      <c r="M34" s="77"/>
      <c r="N34" s="70"/>
    </row>
    <row r="35" spans="1:14" ht="18" customHeight="1">
      <c r="A35" s="430"/>
      <c r="B35" s="464" t="s">
        <v>235</v>
      </c>
      <c r="C35" s="510" t="s">
        <v>236</v>
      </c>
      <c r="D35" s="511"/>
      <c r="E35" s="469" t="s">
        <v>622</v>
      </c>
      <c r="F35" s="469"/>
      <c r="G35" s="469"/>
      <c r="H35" s="469"/>
      <c r="I35" s="469"/>
      <c r="J35" s="469"/>
      <c r="K35" s="469"/>
      <c r="L35" s="470"/>
      <c r="M35" s="471"/>
      <c r="N35" s="70"/>
    </row>
    <row r="36" spans="1:14" ht="18" customHeight="1">
      <c r="A36" s="430"/>
      <c r="B36" s="465"/>
      <c r="C36" s="512" t="s">
        <v>237</v>
      </c>
      <c r="D36" s="513"/>
      <c r="E36" s="469" t="s">
        <v>623</v>
      </c>
      <c r="F36" s="469"/>
      <c r="G36" s="469"/>
      <c r="H36" s="469"/>
      <c r="I36" s="469"/>
      <c r="J36" s="469"/>
      <c r="K36" s="469"/>
      <c r="L36" s="470"/>
      <c r="M36" s="471"/>
      <c r="N36" s="70"/>
    </row>
    <row r="37" spans="1:14" ht="18" customHeight="1">
      <c r="A37" s="430"/>
      <c r="B37" s="465"/>
      <c r="C37" s="286" t="s">
        <v>238</v>
      </c>
      <c r="D37" s="287"/>
      <c r="E37" s="469" t="s">
        <v>617</v>
      </c>
      <c r="F37" s="469"/>
      <c r="G37" s="469"/>
      <c r="H37" s="469"/>
      <c r="I37" s="469"/>
      <c r="J37" s="469"/>
      <c r="K37" s="469"/>
      <c r="L37" s="470"/>
      <c r="M37" s="471"/>
      <c r="N37" s="70"/>
    </row>
    <row r="38" spans="1:14" ht="18" customHeight="1">
      <c r="A38" s="430"/>
      <c r="B38" s="465"/>
      <c r="C38" s="516" t="s">
        <v>239</v>
      </c>
      <c r="D38" s="517"/>
      <c r="E38" s="469" t="s">
        <v>304</v>
      </c>
      <c r="F38" s="469"/>
      <c r="G38" s="469"/>
      <c r="H38" s="469"/>
      <c r="I38" s="469"/>
      <c r="J38" s="469"/>
      <c r="K38" s="469"/>
      <c r="L38" s="470"/>
      <c r="M38" s="471"/>
      <c r="N38" s="70"/>
    </row>
    <row r="39" spans="1:14" ht="18" customHeight="1">
      <c r="A39" s="430"/>
      <c r="B39" s="465"/>
      <c r="C39" s="512" t="s">
        <v>240</v>
      </c>
      <c r="D39" s="513"/>
      <c r="E39" s="460" t="s">
        <v>624</v>
      </c>
      <c r="F39" s="461"/>
      <c r="G39" s="461"/>
      <c r="H39" s="461"/>
      <c r="I39" s="461"/>
      <c r="J39" s="461"/>
      <c r="K39" s="461"/>
      <c r="L39" s="462"/>
      <c r="M39" s="463"/>
      <c r="N39" s="70"/>
    </row>
    <row r="40" spans="1:14" ht="18" customHeight="1" thickBot="1">
      <c r="A40" s="457"/>
      <c r="B40" s="466"/>
      <c r="C40" s="518" t="s">
        <v>241</v>
      </c>
      <c r="D40" s="519"/>
      <c r="E40" s="469" t="s">
        <v>618</v>
      </c>
      <c r="F40" s="469"/>
      <c r="G40" s="469"/>
      <c r="H40" s="469"/>
      <c r="I40" s="469"/>
      <c r="J40" s="469"/>
      <c r="K40" s="469"/>
      <c r="L40" s="470"/>
      <c r="M40" s="471"/>
      <c r="N40" s="70"/>
    </row>
    <row r="41" spans="1:14" ht="39.75" customHeight="1" thickBot="1">
      <c r="A41" s="159" t="s">
        <v>242</v>
      </c>
      <c r="B41" s="158"/>
      <c r="C41" s="489"/>
      <c r="D41" s="490"/>
      <c r="E41" s="490"/>
      <c r="F41" s="490"/>
      <c r="G41" s="490"/>
      <c r="H41" s="490"/>
      <c r="I41" s="490"/>
      <c r="J41" s="490"/>
      <c r="K41" s="490"/>
      <c r="L41" s="490"/>
      <c r="M41" s="491"/>
      <c r="N41" s="70"/>
    </row>
  </sheetData>
  <mergeCells count="35">
    <mergeCell ref="C41:M41"/>
    <mergeCell ref="E37:M37"/>
    <mergeCell ref="C38:D38"/>
    <mergeCell ref="E38:M38"/>
    <mergeCell ref="C39:D39"/>
    <mergeCell ref="E39:M39"/>
    <mergeCell ref="C40:D40"/>
    <mergeCell ref="E40:M40"/>
    <mergeCell ref="C24:M24"/>
    <mergeCell ref="C25:M25"/>
    <mergeCell ref="C26:M26"/>
    <mergeCell ref="A27:A40"/>
    <mergeCell ref="B27:B34"/>
    <mergeCell ref="B35:B40"/>
    <mergeCell ref="C35:D35"/>
    <mergeCell ref="E35:M35"/>
    <mergeCell ref="C36:D36"/>
    <mergeCell ref="E36:M36"/>
    <mergeCell ref="A9:A26"/>
    <mergeCell ref="C9:M9"/>
    <mergeCell ref="B10:B15"/>
    <mergeCell ref="F14:M14"/>
    <mergeCell ref="C15:M15"/>
    <mergeCell ref="B16:B18"/>
    <mergeCell ref="J17:L17"/>
    <mergeCell ref="C18:M18"/>
    <mergeCell ref="B19:B22"/>
    <mergeCell ref="C23:M23"/>
    <mergeCell ref="A2:A8"/>
    <mergeCell ref="C2:M2"/>
    <mergeCell ref="C3:M3"/>
    <mergeCell ref="C5:M5"/>
    <mergeCell ref="C7:G7"/>
    <mergeCell ref="I7:M7"/>
    <mergeCell ref="C8:M8"/>
  </mergeCells>
  <hyperlinks>
    <hyperlink ref="E39" r:id="rId1" xr:uid="{475BFE8F-5641-4E0D-853F-7850EA88A9A7}"/>
  </hyperlinks>
  <printOptions horizontalCentered="1" verticalCentered="1"/>
  <pageMargins left="0" right="0" top="0" bottom="0" header="0" footer="0"/>
  <pageSetup paperSize="9" scale="51" orientation="landscape" r:id="rId2"/>
  <headerFooter>
    <oddFooter xml:space="preserve">&amp;LF-SDS-03 (VERSIÓN 9)&amp;C&amp;P&amp;RSubdirección Sectorial - Grupo CONPES </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74"/>
  <sheetViews>
    <sheetView showGridLines="0" topLeftCell="A27" zoomScale="85" zoomScaleNormal="85" zoomScaleSheetLayoutView="32" workbookViewId="0">
      <selection activeCell="B33" sqref="B33"/>
    </sheetView>
  </sheetViews>
  <sheetFormatPr baseColWidth="10" defaultColWidth="11.453125" defaultRowHeight="12.5"/>
  <cols>
    <col min="1" max="1" width="29.7265625" customWidth="1"/>
    <col min="2" max="2" width="150.26953125" customWidth="1"/>
  </cols>
  <sheetData>
    <row r="1" spans="1:2" ht="27.75" customHeight="1">
      <c r="A1" s="530" t="s">
        <v>243</v>
      </c>
      <c r="B1" s="530"/>
    </row>
    <row r="2" spans="1:2" ht="30.75" customHeight="1">
      <c r="A2" s="147" t="s">
        <v>244</v>
      </c>
      <c r="B2" s="148" t="s">
        <v>201</v>
      </c>
    </row>
    <row r="3" spans="1:2" ht="151">
      <c r="A3" s="218" t="s">
        <v>245</v>
      </c>
      <c r="B3" s="149" t="s">
        <v>246</v>
      </c>
    </row>
    <row r="4" spans="1:2" ht="139">
      <c r="A4" s="529" t="s">
        <v>247</v>
      </c>
      <c r="B4" s="149" t="s">
        <v>248</v>
      </c>
    </row>
    <row r="5" spans="1:2" ht="114">
      <c r="A5" s="529"/>
      <c r="B5" s="175" t="s">
        <v>249</v>
      </c>
    </row>
    <row r="6" spans="1:2" ht="48" customHeight="1">
      <c r="A6" s="529"/>
      <c r="B6" s="149" t="s">
        <v>250</v>
      </c>
    </row>
    <row r="7" spans="1:2" ht="82.5" customHeight="1">
      <c r="A7" s="529"/>
      <c r="B7" s="149" t="s">
        <v>251</v>
      </c>
    </row>
    <row r="8" spans="1:2" ht="33.75" customHeight="1">
      <c r="A8" s="529"/>
      <c r="B8" s="149" t="s">
        <v>252</v>
      </c>
    </row>
    <row r="9" spans="1:2" ht="388.5">
      <c r="A9" s="529"/>
      <c r="B9" s="175" t="s">
        <v>253</v>
      </c>
    </row>
    <row r="10" spans="1:2" ht="47.25" customHeight="1">
      <c r="A10" s="529"/>
      <c r="B10" s="149" t="s">
        <v>254</v>
      </c>
    </row>
    <row r="11" spans="1:2" ht="45" customHeight="1">
      <c r="A11" s="529"/>
      <c r="B11" s="149" t="s">
        <v>255</v>
      </c>
    </row>
    <row r="12" spans="1:2" ht="41.25" customHeight="1">
      <c r="A12" s="529"/>
      <c r="B12" s="149" t="s">
        <v>256</v>
      </c>
    </row>
    <row r="13" spans="1:2" ht="270.75" customHeight="1">
      <c r="A13" s="529" t="s">
        <v>257</v>
      </c>
      <c r="B13" s="187" t="s">
        <v>258</v>
      </c>
    </row>
    <row r="14" spans="1:2" ht="241.5">
      <c r="A14" s="529"/>
      <c r="B14" s="150" t="s">
        <v>259</v>
      </c>
    </row>
    <row r="15" spans="1:2" ht="355.5" customHeight="1">
      <c r="A15" s="529"/>
      <c r="B15" s="150" t="s">
        <v>260</v>
      </c>
    </row>
    <row r="16" spans="1:2" ht="53.25" customHeight="1">
      <c r="A16" s="218" t="s">
        <v>261</v>
      </c>
      <c r="B16" s="175" t="s">
        <v>262</v>
      </c>
    </row>
    <row r="18" spans="1:2" ht="16" thickBot="1">
      <c r="A18" s="530" t="s">
        <v>263</v>
      </c>
      <c r="B18" s="530"/>
    </row>
    <row r="19" spans="1:2" ht="16.5" thickTop="1" thickBot="1">
      <c r="A19" s="2" t="s">
        <v>244</v>
      </c>
      <c r="B19" s="3" t="s">
        <v>201</v>
      </c>
    </row>
    <row r="20" spans="1:2" ht="46" customHeight="1" thickTop="1">
      <c r="A20" s="537" t="s">
        <v>264</v>
      </c>
      <c r="B20" s="139" t="s">
        <v>265</v>
      </c>
    </row>
    <row r="21" spans="1:2" ht="33" customHeight="1">
      <c r="A21" s="538"/>
      <c r="B21" s="140" t="s">
        <v>266</v>
      </c>
    </row>
    <row r="22" spans="1:2" ht="57.75" customHeight="1">
      <c r="A22" s="538"/>
      <c r="B22" s="141" t="s">
        <v>267</v>
      </c>
    </row>
    <row r="23" spans="1:2" ht="33.75" customHeight="1">
      <c r="A23" s="538"/>
      <c r="B23" s="141" t="s">
        <v>268</v>
      </c>
    </row>
    <row r="24" spans="1:2" ht="59.25" customHeight="1">
      <c r="A24" s="538"/>
      <c r="B24" s="141" t="s">
        <v>269</v>
      </c>
    </row>
    <row r="25" spans="1:2" ht="26.25" customHeight="1">
      <c r="A25" s="538" t="s">
        <v>270</v>
      </c>
      <c r="B25" s="141" t="s">
        <v>271</v>
      </c>
    </row>
    <row r="26" spans="1:2" ht="20.25" customHeight="1">
      <c r="A26" s="538"/>
      <c r="B26" s="141" t="s">
        <v>272</v>
      </c>
    </row>
    <row r="27" spans="1:2" ht="25.5" customHeight="1">
      <c r="A27" s="538"/>
      <c r="B27" s="141" t="s">
        <v>273</v>
      </c>
    </row>
    <row r="28" spans="1:2" ht="59.25" customHeight="1">
      <c r="A28" s="538"/>
      <c r="B28" s="141" t="s">
        <v>274</v>
      </c>
    </row>
    <row r="29" spans="1:2" ht="68.25" customHeight="1">
      <c r="A29" s="538"/>
      <c r="B29" s="141" t="s">
        <v>275</v>
      </c>
    </row>
    <row r="30" spans="1:2" ht="59.25" customHeight="1">
      <c r="A30" s="538"/>
      <c r="B30" s="141" t="s">
        <v>276</v>
      </c>
    </row>
    <row r="31" spans="1:2" ht="43.5" customHeight="1">
      <c r="A31" s="538"/>
      <c r="B31" s="141" t="s">
        <v>277</v>
      </c>
    </row>
    <row r="32" spans="1:2" ht="30" customHeight="1">
      <c r="A32" s="538"/>
      <c r="B32" s="141" t="s">
        <v>278</v>
      </c>
    </row>
    <row r="33" spans="1:12" ht="32.25" customHeight="1">
      <c r="A33" s="538"/>
      <c r="B33" s="141" t="s">
        <v>279</v>
      </c>
    </row>
    <row r="34" spans="1:12" ht="175.5" customHeight="1">
      <c r="A34" s="538" t="s">
        <v>280</v>
      </c>
      <c r="B34" s="142" t="s">
        <v>281</v>
      </c>
    </row>
    <row r="35" spans="1:12" ht="59.25" customHeight="1">
      <c r="A35" s="538"/>
      <c r="B35" s="141" t="s">
        <v>282</v>
      </c>
      <c r="C35" s="137"/>
      <c r="D35" s="137"/>
      <c r="E35" s="137"/>
      <c r="F35" s="137"/>
      <c r="G35" s="137"/>
      <c r="H35" s="137"/>
      <c r="I35" s="137"/>
      <c r="J35" s="137"/>
      <c r="K35" s="137"/>
      <c r="L35" s="137"/>
    </row>
    <row r="36" spans="1:12" ht="38.25" customHeight="1">
      <c r="A36" s="219" t="s">
        <v>283</v>
      </c>
      <c r="B36" s="146" t="s">
        <v>284</v>
      </c>
      <c r="C36" s="138"/>
      <c r="D36" s="138"/>
      <c r="E36" s="138"/>
      <c r="F36" s="138"/>
      <c r="G36" s="138"/>
      <c r="H36" s="138"/>
      <c r="I36" s="138"/>
      <c r="J36" s="138"/>
      <c r="K36" s="138"/>
      <c r="L36" s="137"/>
    </row>
    <row r="37" spans="1:12" ht="38.25" customHeight="1" thickBot="1">
      <c r="A37" s="143" t="s">
        <v>285</v>
      </c>
      <c r="B37" s="144" t="s">
        <v>286</v>
      </c>
      <c r="C37" s="138"/>
      <c r="D37" s="138"/>
      <c r="E37" s="138"/>
      <c r="F37" s="138"/>
      <c r="G37" s="138"/>
      <c r="H37" s="138"/>
      <c r="I37" s="138"/>
      <c r="J37" s="138"/>
      <c r="K37" s="138"/>
      <c r="L37" s="137"/>
    </row>
    <row r="38" spans="1:12" ht="13" thickTop="1"/>
    <row r="41" spans="1:12" ht="13" thickBot="1"/>
    <row r="42" spans="1:12" ht="27.75" customHeight="1" thickTop="1" thickBot="1">
      <c r="A42" s="535" t="s">
        <v>287</v>
      </c>
      <c r="B42" s="536"/>
    </row>
    <row r="43" spans="1:12" ht="30.75" customHeight="1" thickTop="1">
      <c r="A43" s="531" t="s">
        <v>288</v>
      </c>
      <c r="B43" s="532"/>
    </row>
    <row r="44" spans="1:12" ht="27.75" customHeight="1">
      <c r="A44" s="531" t="s">
        <v>289</v>
      </c>
      <c r="B44" s="532"/>
    </row>
    <row r="45" spans="1:12" ht="27.75" customHeight="1">
      <c r="A45" s="531" t="s">
        <v>290</v>
      </c>
      <c r="B45" s="532"/>
    </row>
    <row r="46" spans="1:12" ht="27.75" customHeight="1" thickBot="1">
      <c r="A46" s="533" t="s">
        <v>291</v>
      </c>
      <c r="B46" s="534"/>
    </row>
    <row r="47" spans="1:12" ht="13" thickTop="1"/>
    <row r="49" spans="1:16" ht="18">
      <c r="A49" s="539"/>
      <c r="B49" s="542"/>
      <c r="C49" s="542"/>
      <c r="D49" s="542"/>
      <c r="E49" s="542"/>
      <c r="F49" s="542"/>
      <c r="G49" s="542"/>
      <c r="H49" s="542"/>
      <c r="I49" s="542"/>
      <c r="J49" s="542"/>
      <c r="K49" s="542"/>
    </row>
    <row r="50" spans="1:16" ht="18">
      <c r="A50" s="539"/>
      <c r="B50" s="213"/>
      <c r="C50" s="213"/>
      <c r="D50" s="213"/>
      <c r="E50" s="213"/>
      <c r="F50" s="213"/>
      <c r="G50" s="213"/>
      <c r="H50" s="213"/>
      <c r="I50" s="213"/>
      <c r="J50" s="213"/>
      <c r="K50" s="213"/>
      <c r="L50" s="133"/>
      <c r="M50" s="133"/>
      <c r="N50" s="133"/>
      <c r="O50" s="133"/>
      <c r="P50" s="133"/>
    </row>
    <row r="51" spans="1:16" ht="18.5">
      <c r="A51" s="539"/>
      <c r="B51" s="213"/>
      <c r="C51" s="106"/>
      <c r="D51" s="106"/>
      <c r="E51" s="106"/>
      <c r="F51" s="106"/>
      <c r="G51" s="105"/>
      <c r="H51" s="105"/>
      <c r="I51" s="105"/>
      <c r="J51" s="106"/>
      <c r="K51" s="213"/>
      <c r="L51" s="133"/>
      <c r="M51" s="133"/>
      <c r="N51" s="133"/>
      <c r="O51" s="133"/>
      <c r="P51" s="133"/>
    </row>
    <row r="52" spans="1:16" ht="18">
      <c r="A52" s="539"/>
      <c r="B52" s="108"/>
      <c r="C52" s="215"/>
      <c r="D52" s="106"/>
      <c r="E52" s="215"/>
      <c r="F52" s="106"/>
      <c r="G52" s="215"/>
      <c r="H52" s="106"/>
      <c r="I52" s="215"/>
      <c r="J52" s="106"/>
      <c r="K52" s="216"/>
      <c r="L52" s="133"/>
      <c r="M52" s="133"/>
      <c r="N52" s="133"/>
      <c r="O52" s="133"/>
      <c r="P52" s="133"/>
    </row>
    <row r="53" spans="1:16" ht="18.5">
      <c r="A53" s="539"/>
      <c r="B53" s="96"/>
      <c r="C53" s="216"/>
      <c r="D53" s="216"/>
      <c r="E53" s="96"/>
      <c r="F53" s="216"/>
      <c r="G53" s="108"/>
      <c r="H53" s="95"/>
      <c r="I53" s="95"/>
      <c r="J53" s="216"/>
      <c r="K53" s="216"/>
      <c r="L53" s="133"/>
      <c r="M53" s="133"/>
      <c r="N53" s="133"/>
      <c r="O53" s="133"/>
      <c r="P53" s="133"/>
    </row>
    <row r="54" spans="1:16" ht="18.5">
      <c r="A54" s="539"/>
      <c r="B54" s="96"/>
      <c r="C54" s="216"/>
      <c r="D54" s="216"/>
      <c r="E54" s="96"/>
      <c r="F54" s="216"/>
      <c r="G54" s="108"/>
      <c r="H54" s="95"/>
      <c r="I54" s="95"/>
      <c r="J54" s="216"/>
      <c r="K54" s="216"/>
      <c r="L54" s="133"/>
      <c r="M54" s="133"/>
      <c r="N54" s="133"/>
      <c r="O54" s="133"/>
      <c r="P54" s="133"/>
    </row>
    <row r="55" spans="1:16" ht="18">
      <c r="A55" s="539"/>
      <c r="B55" s="216"/>
      <c r="C55" s="216"/>
      <c r="D55" s="216"/>
      <c r="E55" s="216"/>
      <c r="F55" s="216"/>
      <c r="G55" s="216"/>
      <c r="H55" s="216"/>
      <c r="I55" s="216"/>
      <c r="J55" s="216"/>
      <c r="K55" s="216"/>
      <c r="L55" s="133"/>
      <c r="M55" s="133"/>
      <c r="N55" s="133"/>
      <c r="O55" s="133"/>
      <c r="P55" s="133"/>
    </row>
    <row r="56" spans="1:16" ht="18">
      <c r="A56" s="543"/>
      <c r="B56" s="527"/>
      <c r="C56" s="527"/>
      <c r="D56" s="542"/>
      <c r="E56" s="542"/>
      <c r="F56" s="542"/>
      <c r="G56" s="542"/>
      <c r="H56" s="542"/>
      <c r="I56" s="542"/>
      <c r="J56" s="542"/>
      <c r="K56" s="542"/>
      <c r="L56" s="133"/>
      <c r="M56" s="133"/>
      <c r="N56" s="133"/>
      <c r="O56" s="133"/>
      <c r="P56" s="133"/>
    </row>
    <row r="57" spans="1:16" ht="18">
      <c r="A57" s="543"/>
      <c r="B57" s="527"/>
      <c r="C57" s="527"/>
      <c r="D57" s="528"/>
      <c r="E57" s="528"/>
      <c r="F57" s="528"/>
      <c r="G57" s="528"/>
      <c r="H57" s="528"/>
      <c r="I57" s="528"/>
      <c r="J57" s="528"/>
      <c r="K57" s="528"/>
      <c r="L57" s="133"/>
      <c r="M57" s="133"/>
      <c r="N57" s="133"/>
      <c r="O57" s="133"/>
      <c r="P57" s="133"/>
    </row>
    <row r="58" spans="1:16" ht="18">
      <c r="A58" s="543"/>
      <c r="B58" s="214"/>
      <c r="C58" s="214"/>
      <c r="D58" s="528"/>
      <c r="E58" s="528"/>
      <c r="F58" s="528"/>
      <c r="G58" s="528"/>
      <c r="H58" s="528"/>
      <c r="I58" s="528"/>
      <c r="J58" s="528"/>
      <c r="K58" s="528"/>
      <c r="L58" s="133"/>
      <c r="M58" s="133"/>
      <c r="N58" s="133"/>
      <c r="O58" s="133"/>
      <c r="P58" s="133"/>
    </row>
    <row r="59" spans="1:16" ht="18">
      <c r="A59" s="543"/>
      <c r="B59" s="544"/>
      <c r="C59" s="544"/>
      <c r="D59" s="528"/>
      <c r="E59" s="528"/>
      <c r="F59" s="528"/>
      <c r="G59" s="528"/>
      <c r="H59" s="528"/>
      <c r="I59" s="528"/>
      <c r="J59" s="528"/>
      <c r="K59" s="528"/>
      <c r="L59" s="133"/>
      <c r="M59" s="133"/>
      <c r="N59" s="133"/>
      <c r="O59" s="133"/>
      <c r="P59" s="133"/>
    </row>
    <row r="60" spans="1:16" ht="18">
      <c r="A60" s="543"/>
      <c r="B60" s="527"/>
      <c r="C60" s="527"/>
      <c r="D60" s="545"/>
      <c r="E60" s="545"/>
      <c r="F60" s="545"/>
      <c r="G60" s="545"/>
      <c r="H60" s="545"/>
      <c r="I60" s="545"/>
      <c r="J60" s="545"/>
      <c r="K60" s="545"/>
      <c r="L60" s="133"/>
      <c r="M60" s="133"/>
      <c r="N60" s="133"/>
      <c r="O60" s="133"/>
      <c r="P60" s="133"/>
    </row>
    <row r="61" spans="1:16" ht="18">
      <c r="A61" s="543"/>
      <c r="B61" s="527"/>
      <c r="C61" s="527"/>
      <c r="D61" s="528"/>
      <c r="E61" s="528"/>
      <c r="F61" s="528"/>
      <c r="G61" s="528"/>
      <c r="H61" s="528"/>
      <c r="I61" s="528"/>
      <c r="J61" s="528"/>
      <c r="K61" s="528"/>
      <c r="L61" s="133"/>
      <c r="M61" s="133"/>
      <c r="N61" s="133"/>
      <c r="O61" s="133"/>
      <c r="P61" s="133"/>
    </row>
    <row r="62" spans="1:16" ht="18">
      <c r="A62" s="539"/>
      <c r="B62" s="540"/>
      <c r="C62" s="540"/>
      <c r="D62" s="540"/>
      <c r="E62" s="540"/>
      <c r="F62" s="540"/>
      <c r="G62" s="540"/>
      <c r="H62" s="540"/>
      <c r="I62" s="540"/>
      <c r="J62" s="540"/>
      <c r="K62" s="540"/>
      <c r="L62" s="133"/>
      <c r="M62" s="133"/>
      <c r="N62" s="133"/>
      <c r="O62" s="133"/>
      <c r="P62" s="133"/>
    </row>
    <row r="63" spans="1:16" ht="18">
      <c r="A63" s="539"/>
      <c r="B63" s="217"/>
      <c r="C63" s="217"/>
      <c r="D63" s="217"/>
      <c r="E63" s="217"/>
      <c r="F63" s="217"/>
      <c r="G63" s="217"/>
      <c r="H63" s="217"/>
      <c r="I63" s="217"/>
      <c r="J63" s="217"/>
      <c r="K63" s="217"/>
      <c r="L63" s="133"/>
      <c r="M63" s="133"/>
      <c r="N63" s="133"/>
      <c r="O63" s="133"/>
      <c r="P63" s="133"/>
    </row>
    <row r="64" spans="1:16" ht="18">
      <c r="A64" s="539"/>
      <c r="B64" s="81"/>
      <c r="C64" s="135"/>
      <c r="D64" s="217"/>
      <c r="E64" s="86"/>
      <c r="F64" s="134"/>
      <c r="G64" s="217"/>
      <c r="H64" s="86"/>
      <c r="I64" s="217"/>
      <c r="J64" s="217"/>
      <c r="K64" s="217"/>
    </row>
    <row r="65" spans="1:11" ht="18">
      <c r="A65" s="539"/>
      <c r="B65" s="541"/>
      <c r="C65" s="541"/>
      <c r="D65" s="541"/>
      <c r="E65" s="541"/>
      <c r="F65" s="541"/>
      <c r="G65" s="541"/>
      <c r="H65" s="541"/>
      <c r="I65" s="541"/>
      <c r="J65" s="541"/>
      <c r="K65" s="541"/>
    </row>
    <row r="66" spans="1:11" ht="18">
      <c r="A66" s="539"/>
      <c r="B66" s="542"/>
      <c r="C66" s="542"/>
      <c r="D66" s="542"/>
      <c r="E66" s="542"/>
      <c r="F66" s="542"/>
      <c r="G66" s="542"/>
      <c r="H66" s="542"/>
      <c r="I66" s="542"/>
      <c r="J66" s="542"/>
      <c r="K66" s="542"/>
    </row>
    <row r="67" spans="1:11" ht="18">
      <c r="A67" s="539"/>
      <c r="B67" s="214"/>
      <c r="C67" s="214"/>
      <c r="D67" s="214"/>
      <c r="E67" s="214"/>
      <c r="F67" s="214"/>
      <c r="G67" s="214"/>
      <c r="H67" s="214"/>
      <c r="I67" s="214"/>
      <c r="J67" s="214"/>
      <c r="K67" s="214"/>
    </row>
    <row r="68" spans="1:11" ht="18.5">
      <c r="A68" s="539"/>
      <c r="B68" s="96"/>
      <c r="C68" s="106"/>
      <c r="D68" s="106"/>
      <c r="E68" s="106"/>
      <c r="F68" s="106"/>
      <c r="G68" s="105"/>
      <c r="H68" s="105"/>
      <c r="I68" s="105"/>
      <c r="J68" s="106"/>
      <c r="K68" s="216"/>
    </row>
    <row r="69" spans="1:11" ht="18.5">
      <c r="A69" s="539"/>
      <c r="B69" s="96"/>
      <c r="C69" s="216"/>
      <c r="D69" s="216"/>
      <c r="E69" s="96"/>
      <c r="F69" s="216"/>
      <c r="G69" s="136"/>
      <c r="H69" s="136"/>
      <c r="I69" s="108"/>
      <c r="J69" s="216"/>
      <c r="K69" s="216"/>
    </row>
    <row r="70" spans="1:11" ht="18.5">
      <c r="A70" s="539"/>
      <c r="B70" s="96"/>
      <c r="C70" s="215"/>
      <c r="D70" s="216"/>
      <c r="E70" s="216"/>
      <c r="F70" s="96"/>
      <c r="G70" s="216"/>
      <c r="H70" s="95"/>
      <c r="I70" s="95"/>
      <c r="J70" s="216"/>
      <c r="K70" s="216"/>
    </row>
    <row r="71" spans="1:11" ht="18">
      <c r="A71" s="212"/>
      <c r="B71" s="540"/>
      <c r="C71" s="540"/>
      <c r="D71" s="540"/>
      <c r="E71" s="540"/>
      <c r="F71" s="540"/>
      <c r="G71" s="540"/>
      <c r="H71" s="540"/>
      <c r="I71" s="540"/>
      <c r="J71" s="540"/>
      <c r="K71" s="540"/>
    </row>
    <row r="72" spans="1:11" ht="18">
      <c r="A72" s="212"/>
      <c r="B72" s="540"/>
      <c r="C72" s="540"/>
      <c r="D72" s="540"/>
      <c r="E72" s="540"/>
      <c r="F72" s="540"/>
      <c r="G72" s="540"/>
      <c r="H72" s="540"/>
      <c r="I72" s="540"/>
      <c r="J72" s="540"/>
      <c r="K72" s="540"/>
    </row>
    <row r="73" spans="1:11" ht="18">
      <c r="A73" s="212"/>
      <c r="B73" s="540"/>
      <c r="C73" s="540"/>
      <c r="D73" s="540"/>
      <c r="E73" s="540"/>
      <c r="F73" s="540"/>
      <c r="G73" s="540"/>
      <c r="H73" s="540"/>
      <c r="I73" s="540"/>
      <c r="J73" s="540"/>
      <c r="K73" s="540"/>
    </row>
    <row r="74" spans="1:11" ht="18">
      <c r="A74" s="212"/>
      <c r="B74" s="540"/>
      <c r="C74" s="540"/>
      <c r="D74" s="540"/>
      <c r="E74" s="540"/>
      <c r="F74" s="540"/>
      <c r="G74" s="540"/>
      <c r="H74" s="540"/>
      <c r="I74" s="540"/>
      <c r="J74" s="540"/>
      <c r="K74" s="540"/>
    </row>
  </sheetData>
  <mergeCells count="35">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 ref="A62:A65"/>
    <mergeCell ref="B62:K62"/>
    <mergeCell ref="B65:K65"/>
    <mergeCell ref="A66:A70"/>
    <mergeCell ref="B66:K66"/>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1"/>
  <sheetViews>
    <sheetView workbookViewId="0">
      <selection activeCell="B3" sqref="B3"/>
    </sheetView>
  </sheetViews>
  <sheetFormatPr baseColWidth="10" defaultColWidth="11.453125" defaultRowHeight="12.5"/>
  <sheetData>
    <row r="2" spans="1:20" ht="13">
      <c r="A2" s="1" t="s">
        <v>32</v>
      </c>
      <c r="B2" s="1" t="s">
        <v>35</v>
      </c>
      <c r="C2" s="1"/>
    </row>
    <row r="3" spans="1:20">
      <c r="A3" t="s">
        <v>70</v>
      </c>
      <c r="B3" s="33" t="s">
        <v>130</v>
      </c>
      <c r="C3" s="33"/>
    </row>
    <row r="4" spans="1:20">
      <c r="A4" t="s">
        <v>65</v>
      </c>
      <c r="B4" s="33" t="s">
        <v>67</v>
      </c>
      <c r="C4" s="33"/>
    </row>
    <row r="5" spans="1:20">
      <c r="A5" s="33" t="s">
        <v>292</v>
      </c>
      <c r="B5" s="33" t="s">
        <v>293</v>
      </c>
      <c r="C5" s="33"/>
    </row>
    <row r="6" spans="1:20">
      <c r="B6" s="33" t="s">
        <v>294</v>
      </c>
    </row>
    <row r="8" spans="1:20" ht="13" thickBot="1"/>
    <row r="9" spans="1:20" s="4" customFormat="1" ht="72.5">
      <c r="A9" s="4" t="s">
        <v>295</v>
      </c>
      <c r="B9" s="4" t="s">
        <v>296</v>
      </c>
      <c r="C9" s="177"/>
      <c r="D9" s="4" t="s">
        <v>297</v>
      </c>
      <c r="E9" s="4" t="s">
        <v>298</v>
      </c>
      <c r="F9" s="4" t="s">
        <v>299</v>
      </c>
      <c r="G9" s="4" t="s">
        <v>300</v>
      </c>
      <c r="H9" s="4" t="s">
        <v>301</v>
      </c>
      <c r="I9" s="4" t="s">
        <v>302</v>
      </c>
      <c r="J9" s="4" t="s">
        <v>303</v>
      </c>
      <c r="K9" s="4" t="s">
        <v>304</v>
      </c>
      <c r="L9" s="4" t="s">
        <v>305</v>
      </c>
      <c r="M9" s="4" t="s">
        <v>306</v>
      </c>
      <c r="N9" s="4" t="s">
        <v>307</v>
      </c>
      <c r="O9" s="4" t="s">
        <v>308</v>
      </c>
      <c r="P9" s="4" t="s">
        <v>309</v>
      </c>
      <c r="Q9" s="4" t="s">
        <v>310</v>
      </c>
      <c r="R9" s="4" t="s">
        <v>311</v>
      </c>
      <c r="S9" s="4" t="s">
        <v>312</v>
      </c>
      <c r="T9" s="4" t="s">
        <v>313</v>
      </c>
    </row>
    <row r="10" spans="1:20" ht="112.5">
      <c r="A10" s="5" t="s">
        <v>314</v>
      </c>
      <c r="B10" s="16" t="s">
        <v>301</v>
      </c>
      <c r="C10" s="6"/>
      <c r="D10" s="7" t="s">
        <v>315</v>
      </c>
      <c r="E10" s="8" t="s">
        <v>316</v>
      </c>
      <c r="F10" s="8" t="s">
        <v>317</v>
      </c>
      <c r="G10" s="178"/>
      <c r="H10" s="8" t="s">
        <v>318</v>
      </c>
      <c r="I10" s="9" t="s">
        <v>319</v>
      </c>
      <c r="J10" s="9" t="s">
        <v>320</v>
      </c>
      <c r="K10" s="8" t="s">
        <v>321</v>
      </c>
      <c r="L10" s="8" t="s">
        <v>322</v>
      </c>
      <c r="M10" s="8" t="s">
        <v>323</v>
      </c>
      <c r="N10" s="9" t="s">
        <v>324</v>
      </c>
      <c r="O10" s="9" t="s">
        <v>325</v>
      </c>
      <c r="P10" s="9" t="s">
        <v>326</v>
      </c>
      <c r="Q10" s="9" t="s">
        <v>310</v>
      </c>
      <c r="R10" s="9" t="s">
        <v>311</v>
      </c>
      <c r="S10" s="10" t="s">
        <v>312</v>
      </c>
      <c r="T10" s="10" t="s">
        <v>327</v>
      </c>
    </row>
    <row r="11" spans="1:20" ht="116">
      <c r="A11" s="179" t="s">
        <v>328</v>
      </c>
      <c r="B11" s="181" t="s">
        <v>329</v>
      </c>
      <c r="C11" s="6"/>
      <c r="D11" s="7" t="s">
        <v>330</v>
      </c>
      <c r="E11" s="8" t="s">
        <v>331</v>
      </c>
      <c r="F11" s="8" t="s">
        <v>332</v>
      </c>
      <c r="G11" s="8"/>
      <c r="H11" s="8" t="s">
        <v>333</v>
      </c>
      <c r="I11" s="9" t="s">
        <v>334</v>
      </c>
      <c r="J11" s="9" t="s">
        <v>335</v>
      </c>
      <c r="K11" s="8" t="s">
        <v>336</v>
      </c>
      <c r="L11" s="8" t="s">
        <v>337</v>
      </c>
      <c r="M11" s="8" t="s">
        <v>338</v>
      </c>
      <c r="N11" s="9" t="s">
        <v>339</v>
      </c>
      <c r="O11" s="9" t="s">
        <v>340</v>
      </c>
      <c r="P11" s="9" t="s">
        <v>341</v>
      </c>
      <c r="Q11" s="12"/>
      <c r="R11" s="9"/>
      <c r="S11" s="13"/>
      <c r="T11" s="13"/>
    </row>
    <row r="12" spans="1:20" ht="87.5">
      <c r="A12" s="5" t="s">
        <v>342</v>
      </c>
      <c r="B12" s="6" t="s">
        <v>298</v>
      </c>
      <c r="C12" s="6"/>
      <c r="D12" s="7" t="s">
        <v>343</v>
      </c>
      <c r="E12" s="8" t="s">
        <v>344</v>
      </c>
      <c r="F12" s="8" t="s">
        <v>345</v>
      </c>
      <c r="G12" s="8"/>
      <c r="H12" s="11"/>
      <c r="I12" s="9" t="s">
        <v>346</v>
      </c>
      <c r="J12" s="9" t="s">
        <v>347</v>
      </c>
      <c r="K12" s="14"/>
      <c r="L12" s="11"/>
      <c r="M12" s="11"/>
      <c r="N12" s="11"/>
      <c r="O12" s="9" t="s">
        <v>348</v>
      </c>
      <c r="P12" s="9" t="s">
        <v>349</v>
      </c>
      <c r="Q12" s="12"/>
      <c r="R12" s="9"/>
      <c r="S12" s="13"/>
      <c r="T12" s="13"/>
    </row>
    <row r="13" spans="1:20" ht="50">
      <c r="A13" s="5" t="s">
        <v>350</v>
      </c>
      <c r="B13" s="6" t="s">
        <v>305</v>
      </c>
      <c r="C13" s="6"/>
      <c r="D13" s="7" t="s">
        <v>351</v>
      </c>
      <c r="E13" s="8"/>
      <c r="F13" s="8"/>
      <c r="G13" s="8"/>
      <c r="H13" s="11"/>
      <c r="I13" s="9"/>
      <c r="J13" s="9" t="s">
        <v>352</v>
      </c>
      <c r="K13" s="14"/>
      <c r="L13" s="11"/>
      <c r="M13" s="11"/>
      <c r="N13" s="11"/>
      <c r="O13" s="9"/>
      <c r="P13" s="9" t="s">
        <v>353</v>
      </c>
      <c r="Q13" s="12"/>
      <c r="R13" s="15"/>
      <c r="S13" s="13"/>
      <c r="T13" s="13"/>
    </row>
    <row r="14" spans="1:20" ht="37.5">
      <c r="A14" s="5" t="s">
        <v>354</v>
      </c>
      <c r="B14" s="6" t="s">
        <v>303</v>
      </c>
      <c r="C14" s="16"/>
      <c r="D14" s="15"/>
      <c r="E14" s="11"/>
      <c r="F14" s="11"/>
      <c r="G14" s="11"/>
      <c r="H14" s="11"/>
      <c r="I14" s="11"/>
      <c r="J14" s="8" t="s">
        <v>355</v>
      </c>
      <c r="K14" s="11"/>
      <c r="L14" s="11"/>
      <c r="M14" s="11"/>
      <c r="N14" s="11"/>
      <c r="O14" s="11"/>
      <c r="P14" s="11"/>
      <c r="Q14" s="12"/>
      <c r="R14" s="15"/>
      <c r="S14" s="13"/>
      <c r="T14" s="13"/>
    </row>
    <row r="15" spans="1:20" ht="37.5">
      <c r="A15" s="5" t="s">
        <v>356</v>
      </c>
      <c r="B15" s="6" t="s">
        <v>306</v>
      </c>
      <c r="C15" s="6"/>
      <c r="D15" s="11"/>
      <c r="E15" s="11"/>
      <c r="F15" s="11"/>
      <c r="G15" s="11"/>
      <c r="H15" s="11"/>
      <c r="I15" s="11"/>
      <c r="J15" s="11"/>
      <c r="K15" s="11"/>
      <c r="L15" s="11"/>
      <c r="M15" s="11"/>
      <c r="N15" s="11"/>
      <c r="O15" s="11"/>
      <c r="P15" s="11"/>
      <c r="Q15" s="11"/>
      <c r="R15" s="15"/>
      <c r="S15" s="13"/>
      <c r="T15" s="13"/>
    </row>
    <row r="16" spans="1:20" ht="37.5">
      <c r="A16" s="5" t="s">
        <v>357</v>
      </c>
      <c r="B16" s="6" t="s">
        <v>308</v>
      </c>
      <c r="C16" s="6"/>
      <c r="D16" s="11"/>
      <c r="E16" s="11"/>
      <c r="F16" s="11"/>
      <c r="G16" s="11"/>
      <c r="H16" s="11"/>
      <c r="I16" s="11"/>
      <c r="J16" s="11"/>
      <c r="K16" s="11"/>
      <c r="L16" s="11"/>
      <c r="M16" s="11"/>
      <c r="N16" s="11"/>
      <c r="O16" s="11"/>
      <c r="P16" s="11"/>
      <c r="Q16" s="11"/>
      <c r="R16" s="11"/>
      <c r="S16" s="13"/>
      <c r="T16" s="13"/>
    </row>
    <row r="17" spans="1:20" ht="50">
      <c r="A17" s="5" t="s">
        <v>358</v>
      </c>
      <c r="B17" s="6" t="s">
        <v>307</v>
      </c>
      <c r="C17" s="6"/>
      <c r="D17" s="11"/>
      <c r="E17" s="11"/>
      <c r="F17" s="11"/>
      <c r="G17" s="11"/>
      <c r="H17" s="11"/>
      <c r="I17" s="11"/>
      <c r="J17" s="11"/>
      <c r="K17" s="11"/>
      <c r="L17" s="11"/>
      <c r="M17" s="11"/>
      <c r="N17" s="11"/>
      <c r="O17" s="11"/>
      <c r="P17" s="11"/>
      <c r="Q17" s="11"/>
      <c r="R17" s="11"/>
      <c r="S17" s="13"/>
      <c r="T17" s="13"/>
    </row>
    <row r="18" spans="1:20" ht="50">
      <c r="A18" s="5" t="s">
        <v>359</v>
      </c>
      <c r="B18" s="6" t="s">
        <v>302</v>
      </c>
      <c r="C18" s="6"/>
      <c r="D18" s="11"/>
      <c r="E18" s="11"/>
      <c r="F18" s="11"/>
      <c r="G18" s="11"/>
      <c r="H18" s="11"/>
      <c r="I18" s="11"/>
      <c r="J18" s="11"/>
      <c r="K18" s="11"/>
      <c r="L18" s="11"/>
      <c r="M18" s="11"/>
      <c r="N18" s="11"/>
      <c r="O18" s="11"/>
      <c r="P18" s="11"/>
      <c r="Q18" s="11"/>
      <c r="R18" s="11"/>
      <c r="S18" s="13"/>
      <c r="T18" s="13"/>
    </row>
    <row r="19" spans="1:20" ht="50">
      <c r="A19" s="5" t="s">
        <v>360</v>
      </c>
      <c r="B19" s="6" t="s">
        <v>297</v>
      </c>
      <c r="C19" s="6"/>
      <c r="D19" s="11"/>
      <c r="E19" s="11"/>
      <c r="F19" s="11"/>
      <c r="G19" s="11"/>
      <c r="H19" s="11"/>
      <c r="I19" s="11"/>
      <c r="J19" s="11"/>
      <c r="K19" s="11"/>
      <c r="L19" s="11"/>
      <c r="M19" s="11"/>
      <c r="N19" s="11"/>
      <c r="O19" s="11"/>
      <c r="P19" s="11"/>
      <c r="Q19" s="11"/>
      <c r="R19" s="11"/>
      <c r="S19" s="13"/>
      <c r="T19" s="13"/>
    </row>
    <row r="20" spans="1:20" ht="50">
      <c r="A20" s="5" t="s">
        <v>5</v>
      </c>
      <c r="B20" s="6" t="s">
        <v>304</v>
      </c>
      <c r="C20" s="6"/>
      <c r="D20" s="11"/>
      <c r="E20" s="11"/>
      <c r="F20" s="11"/>
      <c r="G20" s="11"/>
      <c r="H20" s="11"/>
      <c r="I20" s="11"/>
      <c r="J20" s="11"/>
      <c r="K20" s="11"/>
      <c r="L20" s="11"/>
      <c r="M20" s="11"/>
      <c r="N20" s="11"/>
      <c r="O20" s="11"/>
      <c r="P20" s="11"/>
      <c r="Q20" s="11"/>
      <c r="R20" s="11"/>
      <c r="S20" s="13"/>
      <c r="T20" s="13"/>
    </row>
    <row r="21" spans="1:20" ht="62.5">
      <c r="A21" s="5" t="s">
        <v>361</v>
      </c>
      <c r="B21" s="6" t="s">
        <v>309</v>
      </c>
      <c r="C21" s="6"/>
      <c r="D21" s="11"/>
      <c r="E21" s="11"/>
      <c r="F21" s="11"/>
      <c r="G21" s="11"/>
      <c r="H21" s="11"/>
      <c r="I21" s="11"/>
      <c r="J21" s="11"/>
      <c r="K21" s="11"/>
      <c r="L21" s="11"/>
      <c r="M21" s="11"/>
      <c r="N21" s="11"/>
      <c r="O21" s="11"/>
      <c r="P21" s="11"/>
      <c r="Q21" s="11"/>
      <c r="R21" s="11"/>
      <c r="S21" s="13"/>
      <c r="T21" s="13"/>
    </row>
    <row r="22" spans="1:20" ht="50">
      <c r="A22" s="5" t="s">
        <v>362</v>
      </c>
      <c r="B22" s="6" t="s">
        <v>300</v>
      </c>
      <c r="C22" s="6"/>
      <c r="D22" s="11"/>
      <c r="E22" s="11"/>
      <c r="F22" s="11"/>
      <c r="G22" s="11"/>
      <c r="H22" s="11"/>
      <c r="I22" s="11"/>
      <c r="J22" s="11"/>
      <c r="K22" s="11"/>
      <c r="L22" s="11"/>
      <c r="M22" s="11"/>
      <c r="N22" s="11"/>
      <c r="O22" s="11"/>
      <c r="P22" s="11"/>
      <c r="Q22" s="11"/>
      <c r="R22" s="11"/>
      <c r="S22" s="13"/>
      <c r="T22" s="13"/>
    </row>
    <row r="23" spans="1:20" ht="37.5">
      <c r="A23" s="5" t="s">
        <v>363</v>
      </c>
      <c r="B23" s="6" t="s">
        <v>299</v>
      </c>
      <c r="C23" s="6"/>
      <c r="D23" s="11"/>
      <c r="E23" s="11"/>
      <c r="F23" s="11"/>
      <c r="G23" s="11"/>
      <c r="H23" s="11"/>
      <c r="I23" s="11"/>
      <c r="J23" s="11"/>
      <c r="K23" s="11"/>
      <c r="L23" s="11"/>
      <c r="M23" s="11"/>
      <c r="N23" s="11"/>
      <c r="O23" s="11"/>
      <c r="P23" s="11"/>
      <c r="Q23" s="11"/>
      <c r="R23" s="11"/>
      <c r="S23" s="13"/>
      <c r="T23" s="13"/>
    </row>
    <row r="24" spans="1:20" ht="37.5">
      <c r="A24" s="5" t="s">
        <v>364</v>
      </c>
      <c r="B24" s="6" t="s">
        <v>310</v>
      </c>
      <c r="C24" s="6"/>
      <c r="D24" s="11"/>
      <c r="E24" s="11"/>
      <c r="F24" s="11"/>
      <c r="G24" s="11"/>
      <c r="H24" s="11"/>
      <c r="I24" s="11"/>
      <c r="J24" s="11"/>
      <c r="K24" s="11"/>
      <c r="L24" s="11"/>
      <c r="M24" s="11"/>
      <c r="N24" s="11"/>
      <c r="O24" s="11"/>
      <c r="P24" s="11"/>
      <c r="Q24" s="11"/>
      <c r="R24" s="11"/>
      <c r="S24" s="13"/>
      <c r="T24" s="13"/>
    </row>
    <row r="25" spans="1:20" ht="38" thickBot="1">
      <c r="A25" s="17" t="s">
        <v>365</v>
      </c>
      <c r="B25" s="18" t="s">
        <v>366</v>
      </c>
      <c r="C25" s="18"/>
      <c r="D25" s="19"/>
      <c r="E25" s="19"/>
      <c r="F25" s="19"/>
      <c r="G25" s="19"/>
      <c r="H25" s="19"/>
      <c r="I25" s="19"/>
      <c r="J25" s="19"/>
      <c r="K25" s="19"/>
      <c r="L25" s="19"/>
      <c r="M25" s="19"/>
      <c r="N25" s="19"/>
      <c r="O25" s="19"/>
      <c r="P25" s="19"/>
      <c r="Q25" s="19"/>
      <c r="R25" s="19"/>
      <c r="S25" s="20"/>
      <c r="T25" s="20"/>
    </row>
    <row r="26" spans="1:20" ht="38" thickBot="1">
      <c r="A26" s="180" t="s">
        <v>367</v>
      </c>
      <c r="B26" s="182" t="s">
        <v>311</v>
      </c>
      <c r="C26" s="18"/>
      <c r="D26" s="19"/>
      <c r="E26" s="19"/>
      <c r="F26" s="19"/>
      <c r="G26" s="19"/>
      <c r="H26" s="19"/>
      <c r="I26" s="19"/>
      <c r="J26" s="19"/>
      <c r="K26" s="19"/>
      <c r="L26" s="19"/>
      <c r="M26" s="19"/>
      <c r="N26" s="19"/>
      <c r="O26" s="19"/>
      <c r="P26" s="19"/>
      <c r="Q26" s="19"/>
      <c r="R26" s="19"/>
      <c r="S26" s="20"/>
      <c r="T26" s="20"/>
    </row>
    <row r="28" spans="1:20" ht="14">
      <c r="A28" s="172"/>
      <c r="B28" s="173"/>
      <c r="C28" s="173"/>
      <c r="D28" s="176" t="s">
        <v>368</v>
      </c>
      <c r="E28" s="174"/>
    </row>
    <row r="29" spans="1:20" ht="14">
      <c r="A29" s="174"/>
      <c r="B29" s="173"/>
      <c r="C29" s="173"/>
      <c r="D29" s="176" t="s">
        <v>124</v>
      </c>
      <c r="E29" s="174"/>
    </row>
    <row r="30" spans="1:20" ht="14">
      <c r="A30" s="174"/>
      <c r="B30" s="173"/>
      <c r="C30" s="173"/>
      <c r="D30" s="176" t="s">
        <v>75</v>
      </c>
      <c r="E30" s="174"/>
    </row>
    <row r="31" spans="1:20" ht="14">
      <c r="A31" s="174"/>
      <c r="B31" s="173"/>
      <c r="C31" s="173"/>
      <c r="D31" s="176" t="s">
        <v>68</v>
      </c>
      <c r="E31" s="174"/>
    </row>
    <row r="32" spans="1:20" ht="14">
      <c r="A32" s="174"/>
      <c r="B32" s="173"/>
      <c r="C32" s="173"/>
      <c r="D32" s="176" t="s">
        <v>369</v>
      </c>
      <c r="E32" s="174"/>
    </row>
    <row r="33" spans="1:6" ht="14">
      <c r="A33" s="174"/>
      <c r="B33" s="173"/>
      <c r="C33" s="173"/>
      <c r="D33" s="176" t="s">
        <v>370</v>
      </c>
      <c r="E33" s="174"/>
    </row>
    <row r="34" spans="1:6" ht="14">
      <c r="A34" s="174"/>
      <c r="B34" s="173"/>
      <c r="C34" s="173"/>
      <c r="D34" s="176" t="s">
        <v>371</v>
      </c>
      <c r="E34" s="174"/>
    </row>
    <row r="35" spans="1:6">
      <c r="A35" s="174"/>
      <c r="B35" s="173"/>
      <c r="C35" s="173"/>
      <c r="D35" s="174" t="str">
        <f>CONCATENATE($A$35," ",B35)</f>
        <v xml:space="preserve"> </v>
      </c>
      <c r="E35" s="174"/>
    </row>
    <row r="36" spans="1:6">
      <c r="A36" s="174"/>
      <c r="B36" s="173"/>
      <c r="C36" s="173"/>
      <c r="D36" s="174" t="str">
        <f t="shared" ref="D36:D40" si="0">CONCATENATE($A$35," ",B36)</f>
        <v xml:space="preserve"> </v>
      </c>
      <c r="E36" s="174"/>
    </row>
    <row r="37" spans="1:6">
      <c r="A37" s="174"/>
      <c r="B37" s="173"/>
      <c r="C37" s="173"/>
      <c r="D37" s="174" t="str">
        <f t="shared" si="0"/>
        <v xml:space="preserve"> </v>
      </c>
      <c r="E37" s="174"/>
    </row>
    <row r="38" spans="1:6">
      <c r="A38" s="174"/>
      <c r="B38" s="173"/>
      <c r="C38" s="173"/>
      <c r="D38" s="174" t="str">
        <f t="shared" si="0"/>
        <v xml:space="preserve"> </v>
      </c>
      <c r="E38" s="174"/>
    </row>
    <row r="39" spans="1:6">
      <c r="A39" s="174"/>
      <c r="B39" s="173"/>
      <c r="C39" s="173"/>
      <c r="D39" s="174" t="str">
        <f t="shared" si="0"/>
        <v xml:space="preserve"> </v>
      </c>
      <c r="E39" s="174"/>
    </row>
    <row r="40" spans="1:6">
      <c r="A40" s="174"/>
      <c r="B40" s="173"/>
      <c r="C40" s="173"/>
      <c r="D40" s="174" t="str">
        <f t="shared" si="0"/>
        <v xml:space="preserve"> </v>
      </c>
      <c r="E40" s="174"/>
    </row>
    <row r="41" spans="1:6">
      <c r="A41" s="174"/>
      <c r="B41" s="173"/>
      <c r="C41" s="173"/>
      <c r="D41" s="174" t="str">
        <f t="shared" ref="D41:D50" si="1">CONCATENATE($A$41," ",B41)</f>
        <v xml:space="preserve"> </v>
      </c>
      <c r="E41" s="174"/>
    </row>
    <row r="42" spans="1:6">
      <c r="A42" s="174"/>
      <c r="B42" s="173"/>
      <c r="C42" s="173"/>
      <c r="D42" s="174" t="str">
        <f t="shared" si="1"/>
        <v xml:space="preserve"> </v>
      </c>
      <c r="E42" s="174"/>
    </row>
    <row r="43" spans="1:6">
      <c r="A43" s="174"/>
      <c r="B43" s="173"/>
      <c r="C43" s="173"/>
      <c r="D43" s="174" t="str">
        <f t="shared" si="1"/>
        <v xml:space="preserve"> </v>
      </c>
      <c r="E43" s="174"/>
    </row>
    <row r="44" spans="1:6">
      <c r="A44" s="174"/>
      <c r="B44" s="173"/>
      <c r="C44" s="173"/>
      <c r="D44" s="174" t="str">
        <f t="shared" si="1"/>
        <v xml:space="preserve"> </v>
      </c>
      <c r="E44" s="173"/>
      <c r="F44" s="173"/>
    </row>
    <row r="45" spans="1:6">
      <c r="A45" s="174"/>
      <c r="B45" s="173"/>
      <c r="C45" s="173"/>
      <c r="D45" s="174" t="str">
        <f t="shared" si="1"/>
        <v xml:space="preserve"> </v>
      </c>
      <c r="E45" s="173"/>
      <c r="F45" s="173"/>
    </row>
    <row r="46" spans="1:6">
      <c r="B46" s="173"/>
      <c r="C46" s="173"/>
      <c r="D46" s="174" t="str">
        <f t="shared" si="1"/>
        <v xml:space="preserve"> </v>
      </c>
      <c r="E46" s="173"/>
      <c r="F46" s="173"/>
    </row>
    <row r="47" spans="1:6">
      <c r="B47" s="173"/>
      <c r="C47" s="173"/>
      <c r="D47" s="174" t="str">
        <f t="shared" si="1"/>
        <v xml:space="preserve"> </v>
      </c>
      <c r="E47" s="173"/>
      <c r="F47" s="173"/>
    </row>
    <row r="48" spans="1:6">
      <c r="B48" s="173"/>
      <c r="C48" s="173"/>
      <c r="D48" s="174" t="str">
        <f t="shared" si="1"/>
        <v xml:space="preserve"> </v>
      </c>
      <c r="E48" s="173"/>
      <c r="F48" s="173"/>
    </row>
    <row r="49" spans="2:6">
      <c r="B49" s="173"/>
      <c r="C49" s="173"/>
      <c r="D49" s="174" t="str">
        <f t="shared" si="1"/>
        <v xml:space="preserve"> </v>
      </c>
      <c r="E49" s="173"/>
      <c r="F49" s="173"/>
    </row>
    <row r="50" spans="2:6">
      <c r="B50" s="173"/>
      <c r="C50" s="173"/>
      <c r="D50" s="174" t="str">
        <f t="shared" si="1"/>
        <v xml:space="preserve"> </v>
      </c>
      <c r="E50" s="173"/>
      <c r="F50" s="173"/>
    </row>
    <row r="51" spans="2:6">
      <c r="B51" s="173"/>
      <c r="C51" s="173"/>
      <c r="D51" s="174"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39a299e2a9b228647a1ac2dacaa8a9ce">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441f0c4c3728511ed06a3750137e4826"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2021</Añio>
    <Fecha_x0020_Documento xmlns="09e71aba-2254-4bf9-bde9-fe551177c8ee">2021-08-09T05:00:00+00:00</Fecha_x0020_Documento>
    <Número xmlns="09e71aba-2254-4bf9-bde9-fe551177c8ee">4042</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DNPOI-34-4791</_dlc_DocId>
    <_dlc_DocIdUrl xmlns="af7f7f6b-44e7-444a-90a4-d02bbf46acb6">
      <Url>https://colaboracion.dnp.gov.co/CDT/_layouts/15/DocIdRedir.aspx?ID=DNPOI-34-4791</Url>
      <Description>DNPOI-34-4791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DEF01A-DF63-474C-9FB4-ADE779D6F908}"/>
</file>

<file path=customXml/itemProps2.xml><?xml version="1.0" encoding="utf-8"?>
<ds:datastoreItem xmlns:ds="http://schemas.openxmlformats.org/officeDocument/2006/customXml" ds:itemID="{3FEC1A77-8CCD-44AC-985C-FAB78D3A1389}"/>
</file>

<file path=customXml/itemProps3.xml><?xml version="1.0" encoding="utf-8"?>
<ds:datastoreItem xmlns:ds="http://schemas.openxmlformats.org/officeDocument/2006/customXml" ds:itemID="{05A154F4-C5D7-4A04-A025-8E0E4A8DAE79}"/>
</file>

<file path=customXml/itemProps4.xml><?xml version="1.0" encoding="utf-8"?>
<ds:datastoreItem xmlns:ds="http://schemas.openxmlformats.org/officeDocument/2006/customXml" ds:itemID="{68DB1DDE-92F9-4DE1-AD6A-5507ECD879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 Plan acción seguimiento</vt:lpstr>
      <vt:lpstr>Indicadores de Resultado (IR)</vt:lpstr>
      <vt:lpstr>Hoja de vida IR #1</vt:lpstr>
      <vt:lpstr>Hoja de vida IR #2</vt:lpstr>
      <vt:lpstr>Hoja de vida IR #3</vt:lpstr>
      <vt:lpstr>Hoja de vida IR #4</vt:lpstr>
      <vt:lpstr>Hoja de vida IR #5</vt:lpstr>
      <vt:lpstr>Hoja de vida IR #6</vt:lpstr>
      <vt:lpstr>Hoja de vida IR #7</vt:lpstr>
      <vt:lpstr>Hoja de vida IR #8</vt:lpstr>
      <vt:lpstr>Hoja de vida IR #9</vt:lpstr>
      <vt:lpstr>Hoja de vida IR #10</vt:lpstr>
      <vt:lpstr>Hoja de vida IR #11</vt:lpstr>
      <vt:lpstr>Hoja de vida IR #12</vt:lpstr>
      <vt:lpstr>Instrucciones PAS</vt:lpstr>
      <vt:lpstr>Desplegables</vt:lpstr>
      <vt:lpstr>' Plan acción seguimiento'!Área_de_impresión</vt:lpstr>
      <vt:lpstr>'Hoja de vida IR #1'!Área_de_impresión</vt:lpstr>
      <vt:lpstr>'Hoja de vida IR #10'!Área_de_impresión</vt:lpstr>
      <vt:lpstr>'Hoja de vida IR #11'!Área_de_impresión</vt:lpstr>
      <vt:lpstr>'Hoja de vida IR #12'!Área_de_impresión</vt:lpstr>
      <vt:lpstr>'Hoja de vida IR #2'!Área_de_impresión</vt:lpstr>
      <vt:lpstr>'Hoja de vida IR #3'!Área_de_impresión</vt:lpstr>
      <vt:lpstr>'Hoja de vida IR #4'!Área_de_impresión</vt:lpstr>
      <vt:lpstr>'Hoja de vida IR #5'!Área_de_impresión</vt:lpstr>
      <vt:lpstr>'Indicadores de Resultado (IR)'!Área_de_impresión</vt:lpstr>
      <vt:lpstr>'Instrucciones PAS'!Área_de_impresión</vt:lpstr>
      <vt:lpstr>'Hoja de vida IR #6'!Print_Area</vt:lpstr>
      <vt:lpstr>'Hoja de vida IR #7'!Print_Area</vt:lpstr>
      <vt:lpstr>'Hoja de vida IR #8'!Print_Area</vt:lpstr>
      <vt:lpstr>'Hoja de vida IR #9'!Print_Area</vt:lpstr>
    </vt:vector>
  </TitlesOfParts>
  <Manager/>
  <Company>DNP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Documento CONPES 4042</dc:title>
  <dc:subject/>
  <dc:creator>DNP</dc:creator>
  <cp:keywords/>
  <dc:description/>
  <cp:lastModifiedBy>Angelica Moran Castaneda</cp:lastModifiedBy>
  <cp:revision/>
  <dcterms:created xsi:type="dcterms:W3CDTF">2008-04-24T15:07:06Z</dcterms:created>
  <dcterms:modified xsi:type="dcterms:W3CDTF">2021-08-10T16:16:02Z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5499645c-14f0-4d06-834a-a89a883715d9</vt:lpwstr>
  </property>
  <property fmtid="{D5CDD505-2E9C-101B-9397-08002B2CF9AE}" pid="4" name="Tipo Conpes">
    <vt:lpwstr>7;#CONPES Económicos|7c1a6167-1b5b-496e-b1b4-75ec465787d9</vt:lpwstr>
  </property>
</Properties>
</file>